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334" documentId="13_ncr:1_{C474A31C-0951-0E41-9506-138DC8056B32}" xr6:coauthVersionLast="47" xr6:coauthVersionMax="47" xr10:uidLastSave="{23186BE6-202F-476A-8D35-A8D181B503D8}"/>
  <bookViews>
    <workbookView xWindow="-110" yWindow="-110" windowWidth="19420" windowHeight="11500" xr2:uid="{A813E664-7740-450B-B9AA-D361BEDD0A87}"/>
  </bookViews>
  <sheets>
    <sheet name="Data Resource Digest Submission" sheetId="8" r:id="rId1"/>
    <sheet name="Dataset Information" sheetId="6" r:id="rId2"/>
    <sheet name="KF-CHDALL" sheetId="10" r:id="rId3"/>
    <sheet name="KF-ED" sheetId="7" r:id="rId4"/>
    <sheet name="KF-ESGR" sheetId="11" r:id="rId5"/>
    <sheet name="KF-FALL" sheetId="12" r:id="rId6"/>
    <sheet name="KF-GNINT" sheetId="13" r:id="rId7"/>
    <sheet name="KF-MMC" sheetId="14" r:id="rId8"/>
    <sheet name="KF-NBL" sheetId="15" r:id="rId9"/>
    <sheet name="KF-NCSF" sheetId="16" r:id="rId10"/>
    <sheet name="KF-OS" sheetId="18" r:id="rId11"/>
    <sheet name="KF-TALL" sheetId="19" r:id="rId12"/>
    <sheet name="CBTN" sheetId="20" r:id="rId13"/>
    <sheet name="KF-IGCT" sheetId="23" r:id="rId14"/>
  </sheets>
  <definedNames>
    <definedName name="_xlnm._FilterDatabase" localSheetId="3" hidden="1">'KF-ED'!$A$1:$H$1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19" l="1"/>
  <c r="H18" i="19"/>
  <c r="H97" i="20"/>
  <c r="H93" i="20"/>
  <c r="H11" i="20"/>
  <c r="H17" i="20"/>
  <c r="H25" i="20"/>
  <c r="H25" i="18"/>
  <c r="H37" i="11"/>
  <c r="H2" i="11"/>
  <c r="H8" i="11" s="1"/>
  <c r="H18" i="11"/>
  <c r="H13" i="16"/>
  <c r="H19" i="16"/>
  <c r="H6" i="15"/>
  <c r="H10" i="15"/>
  <c r="H13" i="13"/>
  <c r="H18" i="13"/>
  <c r="H12" i="12"/>
  <c r="H21" i="12"/>
  <c r="H7" i="23"/>
  <c r="H6" i="23"/>
  <c r="H25" i="23"/>
  <c r="H28" i="10"/>
  <c r="H16" i="10"/>
  <c r="H10" i="7"/>
  <c r="H25" i="16"/>
  <c r="H30" i="16"/>
  <c r="H34" i="16"/>
  <c r="H25" i="15"/>
  <c r="H24" i="14"/>
  <c r="H31" i="13"/>
  <c r="H33" i="12"/>
  <c r="H24" i="7"/>
  <c r="H50" i="10"/>
  <c r="C18" i="8"/>
  <c r="H2" i="16"/>
  <c r="H17" i="10" l="1"/>
  <c r="H18" i="10" s="1"/>
  <c r="H19" i="10" l="1"/>
  <c r="H2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tc={743855A5-15FC-47FC-9727-CDA8EAF62CB9}</author>
    <author>tc={784AB62D-0017-4CC2-9E2A-836D4219B892}</author>
  </authors>
  <commentList>
    <comment ref="A9" authorId="0" shapeId="0" xr:uid="{743855A5-15FC-47FC-9727-CDA8EAF62CB9}">
      <text>
        <t>[Threaded comment]
Your version of Excel allows you to read this threaded comment; however, any edits to it will get removed if the file is opened in a newer version of Excel. Learn more: https://go.microsoft.com/fwlink/?linkid=870924
Comment:
    To be transformed to Digested Date</t>
      </text>
    </comment>
    <comment ref="B9" authorId="1" shapeId="0" xr:uid="{784AB62D-0017-4CC2-9E2A-836D4219B892}">
      <text>
        <t>[Threaded comment]
Your version of Excel allows you to read this threaded comment; however, any edits to it will get removed if the file is opened in a newer version of Excel. Learn more: https://go.microsoft.com/fwlink/?linkid=870924
Comment:
    To be transformed to Digested By</t>
      </text>
    </comment>
  </commentList>
</comments>
</file>

<file path=xl/sharedStrings.xml><?xml version="1.0" encoding="utf-8"?>
<sst xmlns="http://schemas.openxmlformats.org/spreadsheetml/2006/main" count="1881" uniqueCount="294">
  <si>
    <t>PODCat Submission Template Version Number</t>
  </si>
  <si>
    <t>Version 2.4</t>
  </si>
  <si>
    <t xml:space="preserve">This is a PODCat Submission Workbook for use in submitting Pediatric Oncology Dataset (POD) Digests for the Pediatric Oncology Dataset Catalog (PODCat). Instructions for using this workbook are in the accompanying document "PodCat Data Resource &amp; Digest Submission Instructions".  For more information on submitting dataset digets to the NCI PODCat, contact Subhashini Jagu (NIC/NCI - subhashini.jagu@nih.gov).  </t>
  </si>
  <si>
    <t>Required Data Resource Information</t>
  </si>
  <si>
    <t>Initial Submission Date</t>
  </si>
  <si>
    <t>Submission POC</t>
  </si>
  <si>
    <t>Resource ID</t>
  </si>
  <si>
    <t>Resource Name</t>
  </si>
  <si>
    <t>Resource URI</t>
  </si>
  <si>
    <t>Initial Submission Date Type</t>
  </si>
  <si>
    <t>Ricardo Flores</t>
  </si>
  <si>
    <t>https://portal.kidsfirstdrc.org/login</t>
  </si>
  <si>
    <t>Data gathered from resource site</t>
  </si>
  <si>
    <t>Additional resource information for a resource new to PODCat</t>
  </si>
  <si>
    <t>Resource Description</t>
  </si>
  <si>
    <t>Resource Type</t>
  </si>
  <si>
    <t>Data Content Type</t>
  </si>
  <si>
    <t>Resource POC</t>
  </si>
  <si>
    <t>Resource POC Email</t>
  </si>
  <si>
    <t>Analytics</t>
  </si>
  <si>
    <t>Visualization</t>
  </si>
  <si>
    <t>Pediatric Specific</t>
  </si>
  <si>
    <t>API</t>
  </si>
  <si>
    <t>API URL</t>
  </si>
  <si>
    <t>The goal of the Gabriella Miller Kids First Pediatric Research Program (Kids First) is to help researchers uncover new insights into the biology of childhood cancer and structural birth defects, including the discovery of shared genetic pathways between these disorders.</t>
  </si>
  <si>
    <t>Genomics/omics, clinical, imaging</t>
  </si>
  <si>
    <t>Allison Heath</t>
  </si>
  <si>
    <t>heathap@email.chop.edu</t>
  </si>
  <si>
    <t>Yes</t>
  </si>
  <si>
    <t>Pediatric</t>
  </si>
  <si>
    <t>Data Update Date</t>
  </si>
  <si>
    <t>Data Update Type</t>
  </si>
  <si>
    <t>Suggested Next Data Update</t>
  </si>
  <si>
    <t>Dataset ID</t>
  </si>
  <si>
    <t>Dataset Name</t>
  </si>
  <si>
    <t>Dataset Full Name</t>
  </si>
  <si>
    <t>Dataset Description</t>
  </si>
  <si>
    <t>Primary Dataset Scope</t>
  </si>
  <si>
    <t>Dataset POC</t>
  </si>
  <si>
    <t>POC Email</t>
  </si>
  <si>
    <t>Reference</t>
  </si>
  <si>
    <t>Project</t>
  </si>
  <si>
    <t>KF-CHDALL</t>
  </si>
  <si>
    <t>Kids First: Leukemia &amp; Heart Defects in Down Syndrome</t>
  </si>
  <si>
    <t>This project is a collaboration with the trans-NIH Investigation of Co-occurring conditions across the Lifespan to Understand Down syndromE (INCLUDE) Project, which seeks to improve health and quality-of-life for individuals with Down syndrome, and NHLBI's TransOmics for Precision Medicine (TOPMed) program, which seeks to apply omics technologies to improve scientific understanding of the fundamental biological processes that underlie heart, lung, blood, and sleep (HLBS) disorders.</t>
  </si>
  <si>
    <t>KF-ED</t>
  </si>
  <si>
    <t>Kids First: Enchondromatoses</t>
  </si>
  <si>
    <t>Chondrosarcoma is a malignant tumor that originates from cartilaginous cells. It is the third most common primary malignancy of bone after myeloma and osteosarcoma. It accounts for about 20% of bone tumors and is diagnosed in approximately 600 patients each year in the United States. Up to 40% of the chondrosarcomas arise from an enchondroma. Enchondromas are benign, intramedullary cartilaginous tumors of bone. They can be solitary or multiple and are present in &gt;3% of the population. Enchondromatosis refers to a group of diseases characterized by multiple enchondromas including metachondromatosis (MC), Ollier disease (OD), and Maffucci syndrome (MS) among others. All have skeletal abnormalities with or without associated vascular anomalies that can cause severe limb deformities during early childhood. The risk for chondrosarcoma is up to 30% in OD and MS. Currently, the only treatment for patients with these disorders is surgical; there is no effective pharmacologic therapy. The molecular bases of these two conditions is not well understood.</t>
  </si>
  <si>
    <t>KF-ESGR</t>
  </si>
  <si>
    <t>Kids First: Ewing Sarcoma - Genetic Risk</t>
  </si>
  <si>
    <t>Ewing sarcoma (EWS) is a deadly bone cancer that occurs in children and adolescents. Mounting evidence suggests that a genetic predisposition exists for this pediatric cancer, although the specific genetic contribution has yet to be identified. EWS has never been linked to a specific cancer predisposition syndrome, although several case reports have been published that describe siblings and cousins with EWS. Furthermore, neuroectodermal tumors appear to occur more commonly in families with EWS. The two consistent epidemiology findings in EWS include a very strong Caucasian predilection and increased rates of hernia in EWS patients and their family members. Finally, the role of genetic microsatellite repeats in EWS tumorigenesis has been recently described, and these GGAA microsatellites are polymorphic in repeat size and location across the genome. The study goals of this Kids First project include (1) To identify cancer predisposition genes in EWS trios increasing disease risk, (2) To identify genome-wide GGAA microsatellite repeats in EWS trios increasing disease risk, and (3) To identity de novo mutation and structural variant rates in EWS trios reflecting underlying DNA repair defects that increase disease risk. As part of the Kids First Common Fund initiative, this study proposal will further elucidate the genetic contribution to pediatric cancer development. Around 375 of these trios were selected for whole genome sequencing as part of the Gabriella Miller Kids First fund. The EWS trios have been collected as part of the Children's Oncology Group's AEPI10N5 Study ("Genetic Epidemiology of Ewing Sarcoma"), and each trio has associated phenotypic data including a detailed family history. We will interrogate the sequence data using our genomic analysis pipeline at the University of Utah and the Utah Science Technology and Research initiative's (USTAR) Center for Genetic Discovery. We will look for the genetic contribution to ES and the sequence data with be shared in a repository designated by the Kids First Common Fund.</t>
  </si>
  <si>
    <t>KF-FALL</t>
  </si>
  <si>
    <t>Kids First: Familial Leukemia</t>
  </si>
  <si>
    <t>Acute lymphoblastic leukemia (ALL) is the commonest childhood tumor and a leading cause of cancer death in children, adolescents and young adults. Hodgkin and non-Hodgkin lymphoma are also important hematologic malignancies (HM) that occur in children. Each are genetic diseases with growing evidence for a germline predisposition of both familial and sporadic cases, however the inherited genetic basis of ALL/lymphoma are poorly understood. Such knowledge is essential to gain mechanistic insight into the basis of tumor formation, and to guide genetic counseling and genetic management. Here we have assembled a large collection of familial HM kindreds, and extended recurrence cohorts of ALL and HL which will be used to identify the genetic basis of familial HM, examine the frequency of germline variants in sporadic ALL and HL, and to integrate inherited and somatic genomic data. These studies have high potential to provide fundamental new insights into the inherited genetic basis of HM, to provide important information to guide clinical management, and to provide an invaluable public resource of genomic data.</t>
  </si>
  <si>
    <t>KF-GNINT</t>
  </si>
  <si>
    <t>Kids First: Intersections of Cancer &amp; SBD</t>
  </si>
  <si>
    <t>Birth defects and childhood cancer share biological pathways that are important for cell growth and division. We propose that sequencing pediatric patients suffering both conditions will allow us to discover the underlying genes and in turn advance our understanding of the causes of these devastating diseases.</t>
  </si>
  <si>
    <t>KF-MMC</t>
  </si>
  <si>
    <t>Kids First: Myeloid Malignancies</t>
  </si>
  <si>
    <t>This project aims to sequence an unparalleled number of cases of de novo Acute Myeloid Leukemia (AML) and Down Syndrome AML (DS-AML), to establish a database comprised of genomic and transcriptome information which can be interrogated for both somatic and germline variants. Identification of the somatic variants will provide valuable data on the potential genes and pathways that can be targeted for therapeutic purposes. In addition, interrogation of the host's constitutional genome may yield valuable information about potential germline variants that, in combination with the somatic data, might provide a more informed approach to patient care. For those patients with predisposition mutations, chemotherapy alone might not be adequate for cure, and stem cell transplantation might be required. Also, those who might be at high risk of adverse secondary events (cardiac complications, secondary malignancies, etc.) can be identified early and their therapy can be tailored to minimize anticipated complications. Thus, we propose that the optimum outcome can only be obtained through comprehensive interrogation of the somatic and germline genomes to fully annotate the genomic makeup of the leukemia and its host. Knowing the genomic and transcriptomic makeup of these patients, along with a full complement of clinical characteristics for this cohort, will be critical for making strong correlations which may aid in therapeutic development for future patients. The de novo AML, DS-AML, and Acute Promyelocytic Leukemia (APL) cases were all collected through clinical protocols conducted by the Children's Oncology Group (COG). In addition to funding from the Gabriella Miller Kids First Pediatric Research Program, the DS-AML cohort was specifically funded by the Lifespan to Understand Down syndrome (INCLUDE) Project.</t>
  </si>
  <si>
    <t>https://doi.org/10.1038/nm.4439</t>
  </si>
  <si>
    <t>KF-NBL</t>
  </si>
  <si>
    <t>Kids First: Neuroblastoma</t>
  </si>
  <si>
    <t xml:space="preserve">Children with disseminated neuroblastoma have a very high risk of treatment failure and death despite receiving intensified chemotherapy, radiation therapy and immunotherapy. The long-term goal of our research program is to ultimately improve neuroblastoma cure rates by first comprehensively defining the genetic basis of the disease. The central hypothesis to be tested here is that neuroblastoma arises largely due to the epistatic interaction of common and rare heritable DNA variation. Here we will perform a comprehensive whole genome sequencing of 563 quartets of neuroblastoma patient germline and diagnostic tumor DNAs and germline DNAs from both parents. The case series was recently collected through a Children's Oncology Group epidemiology clinical trial and is robustly annotated with complete demographic (age, sex, race, ethnicity), clinical (e.g. age at diagnosis, stage, risk group), epidemiologic (parental dietary and exposure questionnaire) and biological (e.g. tumor MYCN status and multiple other tumor genomic measures) co-variates. Subjects were consented for genetic research and DNA is immediately available for shipment for sequencing. We propose Illumina-based whole genome sequencing in the 593 "trio" germline samples (Aim 1; due to missing parent: 487 full neuroblastoma triads, 106 child-single parent dyads = 1673 whole genome sequences) and matched diagnostic tumor DNA (Aim 2; N=366) at 30x sequencing depth (N=2039 whole genome sequences). Also in Aim 2 we will perform whole exome (100x) and RNA sequencing on the 366 tumor DNA and 228 tumor RNA samples from this cohort. Finally, we propose a pilot study of structural variation using long-range sequencing in 10 non-overlapping tumor samples chosen based on potentially relevant chromosomal alterations discovered with conventional NGS. Thus, a total of 2277 individual samples and 2655 sequences will be generated. We will use our established analytic pipeline that is currently being used to study the germline genomes of all cases sequenced through the NCI supported Therapeutically Applicable Research to Generate Effective Treatments program. We plan a three-stage analytic approach, first focusing on classic de novo and inherited Mendelian damaging alterations. We will next integrate our extensive epigenomic data from human neuroblastoma cell lines and genome-wide association study data (N=5,703 neuroblastoma cases to date) to guide a comprehensive assessment of noncoding variants that influence tumor initiation with a recently established analytic pipeline. Finally, we will utilize the tumor DNA analyses to inform relevance via somatic gain or loss of function effects at the sequence and/or copy number levels. </t>
  </si>
  <si>
    <t>https://doi.org/10.1016/j.ajhg.2019.07.020</t>
  </si>
  <si>
    <t>KF-NCSF</t>
  </si>
  <si>
    <t>Kids First: Novel Cancer Susceptibility in Families (from BASIC3)</t>
  </si>
  <si>
    <t>This project includes data derived from subjects enrolled in the BASIC3 (Baylor College of Medicine Advancing Sequencing in Childhood Cancer Care) study. BASIC3 is a National Genome Human Research Institute (NHGRI) and National Cancer Institute-funded Clinical Sequencing Exploratory Research (CSER) consortium project that focused on prospective implementation of clinical whole exome sequencing in the pediatric oncology clinic. The primary study objective were to integrate information from CLIA-certified germline and tumor exome sequencing into the care of newly diagnosed solid tumor patients at Texas Children's Cancer Center, and to perform parallel evaluation of the impact of tumor and germline exomes on families and physicians. Blood and frozen tumor (if available) samples were collected from children undergoing surgery or biopsy of newly diagnosed solid tumors and subjected to exome sequencing in a CLIA-certified laboratory. Germline and tumor (if applicable) exome sequencing reports were generated and submitted into the electronic health record and returned to each patient/family by their primary oncologist. In addition to the clinical exome sequencing, specific (optional) consent was requested for research sequencing studies. If this consent was obtained then research studies of some of the children and parents participating in the BASIC3 study (including tumor transcriptome and whole genome sequencing of blood and/or tumor) are performed.</t>
  </si>
  <si>
    <t>KF-OS</t>
  </si>
  <si>
    <t>Kids First: Osteosarcoma</t>
  </si>
  <si>
    <t>Although the survival of children with relapsed osteosarcoma is very poor, little is known about the etiology of treatment failure in this disease. The purpose of this project is to perform whole genome sequencing on serial samples from patients with osteosarcoma obtained before treatment, after treatment, and at relapse/metastasis in order to identify the mutations and pathways that are drivers of drug resistance. If successful, our results may help identify patients at high risk for treatment failure and may yield new treatments for children who cannot currently be cured.</t>
  </si>
  <si>
    <t>KF-TALL</t>
  </si>
  <si>
    <t>Kids First: T Cell ALL</t>
  </si>
  <si>
    <t>The outcome for patients with relapsed T-ALL is dismal with 3-year event free survival of &lt;15%. Thus, the primary goal in the treatment of T-ALL is to prevent relapse, which requires accurate risk stratification. Unfortunately, no genetic alterations have been identified to date that are reproducibly prognostic independent of minimal residual disease (MRD), making it difficult at diagnosis to identify which patients are more likely to relapse. AALL0434 was a Children's Oncology Group-initiated phase 3 randomized clinical trial comparing Capizzi-style escalating methotrexate plus pegaspargase (CMTX) vs. high dose methotrexate (HDMTX), with/without six 5-day courses of nelarabine. Survival on this study was superior to any prior trial for de novo T-ALL, changing the standard of care. Yet, a substantial minority (~15%) of patients had relapsed or refractory (r/r) disease. Through the TARGET initiative, RNA sequencing, DNA copy number analysis, and whole-exome sequencing were performed on 264 T-ALL patients treated on AALL0434, demonstrating recurrent alterations could be grouped into 10 different potentially targetable functional pathways. This analysis was not powered to examine associations between genetic lesions with outcome, because too few patients with r/r disease were included. This project is dedicated to testing the hypothesis that comprehensive genomic profiling of the entire AALL0434 cohort will identify recurrent genetic alterations that can be segregated into biologically relevant deregulated pathways that can be combined with MRD to identify patients at risk for poor outcomes before they relapse and provide rationale for treatment with alternative therapies. In addition, a number of small recent studies demonstrated that many of the biologically relevant alterations in T-ALL occur in non-coding regions of the genome, but no large studies have performed whole genome sequencing in T-ALL. This project also tests the hypothesis that whole genome sequencing of a large cohort of patients with T-ALL will identify novel lesions in coding and non-coding regions that will be highly impactful in the understanding of T-ALL pathogenesis. These hypotheses are tested by performing comprehensive genomic profiling (whole genome sequencing, whole exome sequencing, RNA sequencing, and copy number analysis) of the entire AALL0434 cohort with available samples with the following specific aims: (1) identify recurrent genetic alterations that predict poor outcome in T-ALL; (2) identify novel alterations, including non-coding alterations in T-ALL; and (3) identify germline genetic variants that predispose to T-ALL and to increased toxicity to chemotherapy.</t>
  </si>
  <si>
    <t>Pediatric Brain Tumor Atlas: CBTN</t>
  </si>
  <si>
    <t>The Children's Brain Tumor Network (CBTN) supports the research of new prognostic biomarkers and therapies for children with pediatric brain tumors. This collaborative research effort is comprised of a network of dozens of top-tier pediatric research institutions across four continents and has enrolled thousands of childhood research subjects, collected more 60,000 tubes of specimens since its formation. These specimen collections are all highly annotated and are paired with longitudinal clinical data, genomic data, imaging data and histology data and are available for request by researchers across the world.</t>
  </si>
  <si>
    <t>Parent Digest ID</t>
  </si>
  <si>
    <t>Digest ID</t>
  </si>
  <si>
    <t>Core Element (1, 0)</t>
  </si>
  <si>
    <t>Data Element</t>
  </si>
  <si>
    <t>Data Element Value</t>
  </si>
  <si>
    <t>Statistic Type</t>
  </si>
  <si>
    <t>Statistic Value</t>
  </si>
  <si>
    <t>0</t>
  </si>
  <si>
    <t>1</t>
  </si>
  <si>
    <t>Exact Value</t>
  </si>
  <si>
    <t>Case Disease Diagnosis</t>
  </si>
  <si>
    <t>Count</t>
  </si>
  <si>
    <t>Case ID</t>
  </si>
  <si>
    <t>_ALL</t>
  </si>
  <si>
    <t>Case Age at Diagnosis</t>
  </si>
  <si>
    <t>0 to 4 years</t>
  </si>
  <si>
    <t>5 to 9 years</t>
  </si>
  <si>
    <t>10 to 14 years</t>
  </si>
  <si>
    <t>15 to 19 years</t>
  </si>
  <si>
    <t>Pediatric and Young Adult (&lt;40 years)</t>
  </si>
  <si>
    <t>Case Race</t>
  </si>
  <si>
    <t>Not Reported</t>
  </si>
  <si>
    <t>Male</t>
  </si>
  <si>
    <t>Female</t>
  </si>
  <si>
    <t>Case Ethnicity</t>
  </si>
  <si>
    <t>Data Repository</t>
  </si>
  <si>
    <t>https://portal.kidsfirstdrc.org/explore</t>
  </si>
  <si>
    <t>Acute Lymphoblastic Leukemia</t>
  </si>
  <si>
    <t>White</t>
  </si>
  <si>
    <t>Unknown</t>
  </si>
  <si>
    <t>Asian</t>
  </si>
  <si>
    <t>More Than One Race</t>
  </si>
  <si>
    <t>Black or African American</t>
  </si>
  <si>
    <t>Other</t>
  </si>
  <si>
    <t>Native Hawaiian or Other Pacific Islander</t>
  </si>
  <si>
    <t>American Indian or Alaska Native</t>
  </si>
  <si>
    <t>Not Hispanic or Latino</t>
  </si>
  <si>
    <t>Hispanic or Latino</t>
  </si>
  <si>
    <t>Grant Name</t>
  </si>
  <si>
    <t>Cancer Center Support</t>
  </si>
  <si>
    <t>Grant ID</t>
  </si>
  <si>
    <t>Pediatric Oncology Group Statistical Office</t>
  </si>
  <si>
    <t>U10CA029139</t>
  </si>
  <si>
    <t>Children's Oncology Group Statistics &amp; Data Center</t>
  </si>
  <si>
    <t>U10CA098413</t>
  </si>
  <si>
    <t>COG NCTN Network Group Operations Center</t>
  </si>
  <si>
    <t>U10CA180886</t>
  </si>
  <si>
    <t>Children's Oncology Group Statistics and Data Center</t>
  </si>
  <si>
    <t>U10CA180899</t>
  </si>
  <si>
    <t>dbGaP Study Identifier</t>
  </si>
  <si>
    <t>phs002330</t>
  </si>
  <si>
    <t>X01HL140517</t>
  </si>
  <si>
    <t>phs001987</t>
  </si>
  <si>
    <t>Ewing Sarcoma</t>
  </si>
  <si>
    <t>R01CA161780</t>
  </si>
  <si>
    <t>Genetic Risk Factors for Ewing's Sarcoma</t>
  </si>
  <si>
    <t>phs001228</t>
  </si>
  <si>
    <t>X01HL136999</t>
  </si>
  <si>
    <t>phs001738</t>
  </si>
  <si>
    <t>Connective and Soft Tissue Neoplasm</t>
  </si>
  <si>
    <t>Neurofibromatosis</t>
  </si>
  <si>
    <t>Cancer of Cerebellum</t>
  </si>
  <si>
    <t>Melanocytic Nevus</t>
  </si>
  <si>
    <t>Brain Neoplasm</t>
  </si>
  <si>
    <t>Neurofibromatosis Type 1</t>
  </si>
  <si>
    <t>Brain Cancer</t>
  </si>
  <si>
    <t>Benign Neoplasm of Skin</t>
  </si>
  <si>
    <t>X01HL140544</t>
  </si>
  <si>
    <t>phs001846</t>
  </si>
  <si>
    <t>Acute Myeloid Leukemia</t>
  </si>
  <si>
    <t>X01HL145696</t>
  </si>
  <si>
    <t>phs002187</t>
  </si>
  <si>
    <t xml:space="preserve">Intermixed Schwannian Stroma-Rich Ganglioneuroblastoma </t>
  </si>
  <si>
    <t>Nodular Ganglioneuroblastoma</t>
  </si>
  <si>
    <t>Neuroblastoma</t>
  </si>
  <si>
    <t>X01HL136997</t>
  </si>
  <si>
    <t>phs001436</t>
  </si>
  <si>
    <t>Neoplasms</t>
  </si>
  <si>
    <t>Anaplastic Ependymoma</t>
  </si>
  <si>
    <t>Hepatoblastoma</t>
  </si>
  <si>
    <t>Mixed Germ Cell Tumor</t>
  </si>
  <si>
    <t>Medulloblastoma</t>
  </si>
  <si>
    <t>Pilocytic Astrocytoma</t>
  </si>
  <si>
    <t>Wilms Tumor</t>
  </si>
  <si>
    <t>U01HG006485</t>
  </si>
  <si>
    <t>phs001683</t>
  </si>
  <si>
    <t>_All</t>
  </si>
  <si>
    <t>Case Sex</t>
  </si>
  <si>
    <t>Osteosarcoma</t>
  </si>
  <si>
    <t>261200800001E-12-0-40</t>
  </si>
  <si>
    <t>Therapeutically Applicable Research to Generate Effective Treatments (TARGET)</t>
  </si>
  <si>
    <t>HHSN261200800001E</t>
  </si>
  <si>
    <t>phs001714</t>
  </si>
  <si>
    <t>phs002276</t>
  </si>
  <si>
    <t>https://pedcbioportal.kidsfirstdrc.org</t>
  </si>
  <si>
    <t>Kids First Data Resource</t>
  </si>
  <si>
    <t>https://github.com/AlexsLemonade/OpenPBTA-analysis</t>
  </si>
  <si>
    <t>P30CA125123, P30CA021765</t>
  </si>
  <si>
    <t>Sample ID</t>
  </si>
  <si>
    <t>Sample Assay Method</t>
  </si>
  <si>
    <t>Whole Genome Sequencing</t>
  </si>
  <si>
    <t>RNA Sequencing</t>
  </si>
  <si>
    <t>Case Proband</t>
  </si>
  <si>
    <t>No</t>
  </si>
  <si>
    <t>Down Syndrome</t>
  </si>
  <si>
    <t>Precursor B-Cell Acute Lymphoblastic Leukemia</t>
  </si>
  <si>
    <t>Patent Foramen Ovale</t>
  </si>
  <si>
    <t>Patent Ductus Arteriosus</t>
  </si>
  <si>
    <t>Atrioventricular Septal Defect</t>
  </si>
  <si>
    <t>Ventricular Septal Defect</t>
  </si>
  <si>
    <t>Atrial Heart Septal Defect</t>
  </si>
  <si>
    <t>Congenital Heart Disease</t>
  </si>
  <si>
    <t>Ollier Disease</t>
  </si>
  <si>
    <t>Maffucci Syndrome</t>
  </si>
  <si>
    <t>Soft Tissue Sarcoma</t>
  </si>
  <si>
    <t>Peripheral Primitive Neuroectodermal Tumor</t>
  </si>
  <si>
    <t>Rhabdomyosarcoma</t>
  </si>
  <si>
    <t>Hodgkins Lymphoma</t>
  </si>
  <si>
    <t>Non-Hodgkin Lymphoma</t>
  </si>
  <si>
    <t>Hodgkins Lymphoma, Lymphocytic Depletion</t>
  </si>
  <si>
    <t>Lung Cancer</t>
  </si>
  <si>
    <t>Myelofibrosis</t>
  </si>
  <si>
    <t>Thyroid Cancer</t>
  </si>
  <si>
    <t>Breast Cancer</t>
  </si>
  <si>
    <t>Kidney Cancer</t>
  </si>
  <si>
    <t>B-Cell Acute Lymphoblastic Leukemia</t>
  </si>
  <si>
    <t>Lymphoid Leukemia</t>
  </si>
  <si>
    <t>Cryptorchidism</t>
  </si>
  <si>
    <t>Whole Exome Sequencing</t>
  </si>
  <si>
    <t>Linked-Read Whole Genome Sequencing</t>
  </si>
  <si>
    <t>Ganglioneuroma</t>
  </si>
  <si>
    <t>Glioblastoma</t>
  </si>
  <si>
    <t>Not Reorted</t>
  </si>
  <si>
    <t>T-Cell Acute Lymphoblastic Leukemia</t>
  </si>
  <si>
    <t>miRNA Sequencing</t>
  </si>
  <si>
    <t>20 to 24 years</t>
  </si>
  <si>
    <t>https://doi.org/10.1182/blood.2018890764;https://doi.org/10.1534/g3.117.300366;https://doi.org/10.1352/1944-7558-123.6.514</t>
  </si>
  <si>
    <t>KF-IGCT</t>
  </si>
  <si>
    <t>Complete Atrioventricular Canal</t>
  </si>
  <si>
    <t>Congenital Heart Malformation</t>
  </si>
  <si>
    <t>Partial Atrioventricular Canal</t>
  </si>
  <si>
    <t>25 to 29 years</t>
  </si>
  <si>
    <t>Kids First: Intracranial Germ Cell Tumors</t>
  </si>
  <si>
    <t>Pediatric malignant germ cell tumors (GCTs) represent approximately 6% of childhood cancers, including 3% of tumors in children aged 0-14 years and 15% of tumors in adolescents. GCTs are heterogeneous and grouped together due to the presumed common cell of origin, the primordial germ cell (PGC). GCTs typically occur in the testes or ovaries; however, extragonadal GCTs can occur and are likely a result of abnormal germ cell migration during development. Evidence suggests that GCTs, including those diagnosed in adults, are initiated in utero. Thus, alterations in normal embryonic development are likely to be especially relevant to GCT etiology. Germline susceptibility has not been evaluated in an agnostic fashion in pediatric GCT, mainly due to a lack of an adequate number of samples; however, emerging evidence supports a genetic etiology.</t>
  </si>
  <si>
    <t>phs002322</t>
  </si>
  <si>
    <t>Intracranial Germ Cell Tumors</t>
  </si>
  <si>
    <t>R01CA151284</t>
  </si>
  <si>
    <t>Molecular Epidemiology of Pediatric Germ Cell Tumors</t>
  </si>
  <si>
    <t>30 to 34 years</t>
  </si>
  <si>
    <t>35 to 39 years</t>
  </si>
  <si>
    <t>Primitive Neuroectodermal Tumor</t>
  </si>
  <si>
    <t>Sarcoma</t>
  </si>
  <si>
    <t>CBTN</t>
  </si>
  <si>
    <t>Low Grade Glioma</t>
  </si>
  <si>
    <t>Malignant Glioma</t>
  </si>
  <si>
    <t>Ependymoma</t>
  </si>
  <si>
    <t>Ganglioglioma</t>
  </si>
  <si>
    <t>Atypical Teratoid/Rhabdoid Tumor</t>
  </si>
  <si>
    <t>Craniopharyngioma</t>
  </si>
  <si>
    <t>Central Nervous System Embryonal Tumor</t>
  </si>
  <si>
    <t>Meningioma</t>
  </si>
  <si>
    <t>Schwannoma</t>
  </si>
  <si>
    <t>Glioneuronal and Neuronal Tumors</t>
  </si>
  <si>
    <t>Dysembryoplastic Neuroepithelial Tumor</t>
  </si>
  <si>
    <t>Central Nervous System Sarcoma</t>
  </si>
  <si>
    <t>Central Nervous System Germinoma</t>
  </si>
  <si>
    <t>Choroid Plexus Carcinoma</t>
  </si>
  <si>
    <t>Choroid Plexus Papilloma</t>
  </si>
  <si>
    <t>Central Nervous System Germ Cell Tumor</t>
  </si>
  <si>
    <t>Pineoblastoma</t>
  </si>
  <si>
    <t>Embryonal Tumor with Multilayered Rosettes</t>
  </si>
  <si>
    <t>Central Nervous System Nongerminomatous Germ Cell Tumor</t>
  </si>
  <si>
    <t>Pituitary Neuroendocrine Tumor</t>
  </si>
  <si>
    <t>Chordoma</t>
  </si>
  <si>
    <t>Hemangioblastoma</t>
  </si>
  <si>
    <t>Medulloblastoma, Non-WNT/Non-SHH</t>
  </si>
  <si>
    <t>Subependymal Giant Cell Astrocytoma</t>
  </si>
  <si>
    <t>Langerhans Cell Histiocytosis</t>
  </si>
  <si>
    <t>Central Neurocytoma</t>
  </si>
  <si>
    <t>Adamantinomatous Craniopharyngioma</t>
  </si>
  <si>
    <t>Medulloblastoma, Non-WNT/Non-SHH, Group 3</t>
  </si>
  <si>
    <t>Pleomorphic Xanthoastrocytoma</t>
  </si>
  <si>
    <t>Medulloblastoma, Non-WNT/Non-SHH, Group 4</t>
  </si>
  <si>
    <t>Posterior Fossa Ependymoma, Group A</t>
  </si>
  <si>
    <t>Astrocytoma, IDH-Mutant</t>
  </si>
  <si>
    <t>Diffuse Midline Glioma, H3 K27-Altered</t>
  </si>
  <si>
    <t>Medulloblastoma, WNT-Activated</t>
  </si>
  <si>
    <t>Neurofibroma</t>
  </si>
  <si>
    <t>Diffuse Hemispheric Glioma, H3 G34-Mutant</t>
  </si>
  <si>
    <t>Atypical Choroid Plexus Papilloma</t>
  </si>
  <si>
    <t>CIC-Rearranged Sarcoma</t>
  </si>
  <si>
    <t>Embryonal Tumor with Multilayered Rosettes, C19MC-Altered</t>
  </si>
  <si>
    <t>High Grade Astrocytoma with Piloid Features</t>
  </si>
  <si>
    <t>Posterior Fossa Ependymoma, Group B</t>
  </si>
  <si>
    <t>Subependymoma</t>
  </si>
  <si>
    <t>Atypical Meningioma</t>
  </si>
  <si>
    <t>Central Nervous System Melanocytic Neoplasm</t>
  </si>
  <si>
    <t>Diffuse Pediatric-Type High Grade Glioma, H3-Wildtype and IDH-Wildtype</t>
  </si>
  <si>
    <t>Juvenile Xanthogranuloma</t>
  </si>
  <si>
    <t>Malignant Melanotic Peripheral Nerve Sheath Tumor</t>
  </si>
  <si>
    <t>Myxopapillary Ependymoma</t>
  </si>
  <si>
    <t>Oligodendroglioma, IDH-Mutant and 1p/19q-Codeleted</t>
  </si>
  <si>
    <t>Posterior Fossa Ependymoma</t>
  </si>
  <si>
    <t>Rosette-Forming Glioneuronal Tumor</t>
  </si>
  <si>
    <t>Supratentorial Ependymoma</t>
  </si>
  <si>
    <t>Central Nervous System Mature T-Cell and NK-Cell Non-Hodgkin Lymphoma</t>
  </si>
  <si>
    <t>Diffuse Leptomeningeal Glioneuronal Tumor</t>
  </si>
  <si>
    <t>Diffuse Low Grade Glioma, MAPK Pathway-Altered</t>
  </si>
  <si>
    <t>Extraventricular Neurocytoma</t>
  </si>
  <si>
    <t>Glioblastoma, IDH-Wildtype</t>
  </si>
  <si>
    <t>Histiocytic Sarcoma</t>
  </si>
  <si>
    <t>Infant-Type Hemispheric Glioma</t>
  </si>
  <si>
    <t>Malignant Peripheral Nerve Sheath Tumor</t>
  </si>
  <si>
    <t>Papillary Glioneuronal Tumor</t>
  </si>
  <si>
    <t>Pineocytoma</t>
  </si>
  <si>
    <t>Polymorphous Low Grade Neuroepithelial Tumor of the Young</t>
  </si>
  <si>
    <t>Sample Is Normal</t>
  </si>
  <si>
    <t>Update provided by submitter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</si>
</sst>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name val="Calibri"/>
      <family val="2"/>
      <scheme val="minor"/>
    </font>
    <font>
      <b/>
      <sz val="12"/>
      <name val="Calibri"/>
      <family val="2"/>
      <scheme val="minor"/>
    </font>
    <font>
      <sz val="11"/>
      <color theme="1"/>
      <name val="Calibri"/>
      <family val="2"/>
      <scheme val="minor"/>
    </font>
    <font>
      <u/>
      <sz val="12"/>
      <color theme="10"/>
      <name val="Calibri"/>
      <family val="2"/>
      <scheme val="minor"/>
    </font>
    <font>
      <sz val="11"/>
      <color rgb="FF000000"/>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b/>
      <sz val="16"/>
      <color theme="1"/>
      <name val="Calibri"/>
      <family val="2"/>
      <scheme val="minor"/>
    </font>
    <font>
      <b/>
      <sz val="11"/>
      <color theme="0" tint="-0.249977111117893"/>
      <name val="Calibri"/>
      <family val="2"/>
      <scheme val="minor"/>
    </font>
    <font>
      <b/>
      <sz val="14"/>
      <color theme="1"/>
      <name val="Calibri"/>
      <family val="2"/>
      <scheme val="minor"/>
    </font>
    <font>
      <b/>
      <sz val="11"/>
      <color rgb="FF00B0F0"/>
      <name val="Calibri"/>
      <family val="2"/>
      <scheme val="minor"/>
    </font>
    <font>
      <sz val="8"/>
      <name val="Calibri"/>
      <family val="2"/>
      <scheme val="minor"/>
    </font>
    <font>
      <b/>
      <sz val="12"/>
      <name val="Calibri"/>
      <family val="2"/>
    </font>
    <font>
      <u/>
      <sz val="11"/>
      <color rgb="FF0563C1"/>
      <name val="Calibri"/>
      <family val="2"/>
    </font>
    <font>
      <sz val="11"/>
      <color rgb="FF000000"/>
      <name val="Calibri"/>
      <family val="2"/>
    </font>
  </fonts>
  <fills count="8">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CE4D6"/>
        <bgColor rgb="FF000000"/>
      </patternFill>
    </fill>
    <fill>
      <patternFill patternType="solid">
        <fgColor rgb="FFD9E1F2"/>
        <bgColor rgb="FF000000"/>
      </patternFill>
    </fill>
    <fill>
      <patternFill patternType="solid">
        <fgColor rgb="FFFFFF00"/>
        <bgColor rgb="FF000000"/>
      </patternFill>
    </fill>
    <fill>
      <patternFill patternType="solid">
        <fgColor rgb="FFC6E0B4"/>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7" fillId="0" borderId="0" applyNumberFormat="0" applyFill="0" applyBorder="0" applyAlignment="0" applyProtection="0"/>
  </cellStyleXfs>
  <cellXfs count="37">
    <xf numFmtId="0" fontId="0" fillId="0" borderId="0" xfId="0"/>
    <xf numFmtId="0" fontId="0" fillId="0" borderId="0" xfId="0" applyAlignment="1">
      <alignment horizontal="left" vertical="top"/>
    </xf>
    <xf numFmtId="0" fontId="5" fillId="0" borderId="0" xfId="0" applyFont="1"/>
    <xf numFmtId="0" fontId="2" fillId="4" borderId="1" xfId="0" applyFont="1" applyFill="1" applyBorder="1" applyAlignment="1">
      <alignment horizontal="left" vertical="top" wrapText="1"/>
    </xf>
    <xf numFmtId="0" fontId="2" fillId="5" borderId="2" xfId="0" applyFont="1" applyFill="1" applyBorder="1" applyAlignment="1">
      <alignment horizontal="left" vertical="top" wrapText="1"/>
    </xf>
    <xf numFmtId="0" fontId="6" fillId="3" borderId="1" xfId="0" applyFont="1" applyFill="1" applyBorder="1" applyAlignment="1">
      <alignment horizontal="left" vertical="top" wrapText="1"/>
    </xf>
    <xf numFmtId="49" fontId="1"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6" fillId="0" borderId="0" xfId="0" applyFont="1" applyAlignment="1">
      <alignment wrapText="1"/>
    </xf>
    <xf numFmtId="0" fontId="8" fillId="3" borderId="1" xfId="0" applyFont="1" applyFill="1" applyBorder="1" applyAlignment="1">
      <alignment horizontal="left" vertical="top" wrapText="1"/>
    </xf>
    <xf numFmtId="0" fontId="6" fillId="0" borderId="1" xfId="0" applyFont="1" applyBorder="1" applyAlignment="1">
      <alignment horizontal="center" vertical="top"/>
    </xf>
    <xf numFmtId="0" fontId="9" fillId="0" borderId="0" xfId="0" applyFont="1"/>
    <xf numFmtId="0" fontId="8"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15" fontId="0" fillId="0" borderId="1" xfId="0" applyNumberFormat="1" applyBorder="1" applyAlignment="1">
      <alignment horizontal="left" vertical="top"/>
    </xf>
    <xf numFmtId="0" fontId="0" fillId="0" borderId="1" xfId="0" applyBorder="1" applyAlignment="1">
      <alignmen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7" fillId="0" borderId="1" xfId="3" applyFill="1" applyBorder="1" applyAlignment="1">
      <alignment horizontal="left" vertical="top"/>
    </xf>
    <xf numFmtId="0" fontId="10" fillId="0" borderId="0" xfId="0" applyFont="1"/>
    <xf numFmtId="0" fontId="11" fillId="0" borderId="0" xfId="0" applyFont="1"/>
    <xf numFmtId="0" fontId="2" fillId="2" borderId="1" xfId="0" applyFont="1" applyFill="1" applyBorder="1" applyAlignment="1">
      <alignment horizontal="left" vertical="top"/>
    </xf>
    <xf numFmtId="0" fontId="7" fillId="0" borderId="1" xfId="3" applyBorder="1" applyAlignment="1">
      <alignment horizontal="left" vertical="top"/>
    </xf>
    <xf numFmtId="0" fontId="6" fillId="0" borderId="0" xfId="0" applyFont="1" applyAlignment="1">
      <alignment horizontal="left" vertical="top"/>
    </xf>
    <xf numFmtId="0" fontId="1" fillId="0" borderId="0" xfId="0" applyFont="1" applyAlignment="1">
      <alignment horizontal="left" vertical="top"/>
    </xf>
    <xf numFmtId="49" fontId="1" fillId="0" borderId="0" xfId="0" applyNumberFormat="1" applyFont="1" applyAlignment="1">
      <alignment horizontal="left" vertical="top"/>
    </xf>
    <xf numFmtId="0" fontId="12" fillId="0" borderId="0" xfId="0" applyFont="1"/>
    <xf numFmtId="49" fontId="7" fillId="0" borderId="0" xfId="3" applyNumberFormat="1" applyAlignment="1">
      <alignment horizontal="left" vertical="top"/>
    </xf>
    <xf numFmtId="0" fontId="7" fillId="0" borderId="0" xfId="3" applyFill="1" applyBorder="1" applyAlignment="1">
      <alignment horizontal="left" vertical="top"/>
    </xf>
    <xf numFmtId="0" fontId="7" fillId="0" borderId="0" xfId="3"/>
    <xf numFmtId="0" fontId="14" fillId="6" borderId="1" xfId="0" applyFont="1" applyFill="1" applyBorder="1" applyAlignment="1">
      <alignment wrapText="1"/>
    </xf>
    <xf numFmtId="0" fontId="15" fillId="0" borderId="3" xfId="0" applyFont="1" applyBorder="1"/>
    <xf numFmtId="0" fontId="14" fillId="6" borderId="2" xfId="0" applyFont="1" applyFill="1" applyBorder="1" applyAlignment="1">
      <alignment wrapText="1"/>
    </xf>
    <xf numFmtId="0" fontId="16" fillId="0" borderId="0" xfId="0" applyFont="1"/>
    <xf numFmtId="14" fontId="16" fillId="7" borderId="3" xfId="0" applyNumberFormat="1" applyFont="1" applyFill="1" applyBorder="1"/>
    <xf numFmtId="14" fontId="16" fillId="0" borderId="3" xfId="0" applyNumberFormat="1" applyFont="1" applyBorder="1" applyAlignment="1">
      <alignment wrapText="1"/>
    </xf>
    <xf numFmtId="0" fontId="0" fillId="0" borderId="0" xfId="0" applyAlignment="1">
      <alignment horizontal="left" vertical="top" wrapText="1"/>
    </xf>
  </cellXfs>
  <cellStyles count="4">
    <cellStyle name="Hyperlink" xfId="3" builtinId="8"/>
    <cellStyle name="Hyperlink 2" xfId="2" xr:uid="{E434B4D1-5F90-45F0-BEC1-074CD5D32BA0}"/>
    <cellStyle name="Normal" xfId="0" builtinId="0"/>
    <cellStyle name="Normal 2" xfId="1" xr:uid="{53D2E613-BDBE-43B4-B734-B8B3F7F574AC}"/>
  </cellStyles>
  <dxfs count="0"/>
  <tableStyles count="0" defaultTableStyle="TableStyleMedium2" defaultPivotStyle="PivotStyleLight16"/>
  <colors>
    <mruColors>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Catherine H Macheret" id="{7336FBA4-496C-48C4-9F27-A40C186C02F8}" userId="S::CMACHERET@MITRE.ORG::ce8ff46a-a801-448d-a8d9-cb196d00ff4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9" dT="2021-03-17T20:53:22.44" personId="{7336FBA4-496C-48C4-9F27-A40C186C02F8}" id="{743855A5-15FC-47FC-9727-CDA8EAF62CB9}">
    <text>To be transformed to Digested Date</text>
  </threadedComment>
  <threadedComment ref="B9" dT="2021-03-17T20:53:39.14" personId="{7336FBA4-496C-48C4-9F27-A40C186C02F8}" id="{784AB62D-0017-4CC2-9E2A-836D4219B892}">
    <text>To be transformed to Digested By</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rtal.kidsfirstdrc.org/login" TargetMode="External"/><Relationship Id="rId1" Type="http://schemas.openxmlformats.org/officeDocument/2006/relationships/hyperlink" Target="mailto:heathap@email.chop.edu"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hyperlink" Target="https://portal.kidsfirstdrc.org/explore"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portal.kidsfirstdrc.org/explore"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portal.kidsfirstdrc.org/explore"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edcbioportal.kidsfirstdrc.org/" TargetMode="External"/><Relationship Id="rId1" Type="http://schemas.openxmlformats.org/officeDocument/2006/relationships/hyperlink" Target="https://github.com/AlexsLemonade/OpenPBTA-analysis"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portal.kidsfirstdrc.org/explor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oi.org/10.1182/blood.2018890764%20;%20https:/doi.org/10.1534/g3.117.300366%20;%20https:/doi.org/10.1352/1944-7558-123.6.514" TargetMode="External"/><Relationship Id="rId2" Type="http://schemas.openxmlformats.org/officeDocument/2006/relationships/hyperlink" Target="https://doi.org/10.1016/j.ajhg.2019.07.020" TargetMode="External"/><Relationship Id="rId1" Type="http://schemas.openxmlformats.org/officeDocument/2006/relationships/hyperlink" Target="https://doi.org/10.1038/nm.4439"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portal.kidsfirstdrc.org/explor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27EAB-4D17-4EE4-B614-D5555F5EEFDC}">
  <dimension ref="A1:O18"/>
  <sheetViews>
    <sheetView tabSelected="1" topLeftCell="A6" workbookViewId="0">
      <selection activeCell="B19" sqref="B19"/>
    </sheetView>
  </sheetViews>
  <sheetFormatPr defaultColWidth="8.81640625" defaultRowHeight="14.5" x14ac:dyDescent="0.35"/>
  <cols>
    <col min="1" max="1" width="46.1796875" customWidth="1"/>
    <col min="2" max="2" width="23.453125" customWidth="1"/>
    <col min="3" max="3" width="29.453125" customWidth="1"/>
    <col min="4" max="4" width="20.81640625" bestFit="1" customWidth="1"/>
    <col min="5" max="5" width="30.54296875" bestFit="1" customWidth="1"/>
    <col min="6" max="6" width="16.1796875" customWidth="1"/>
    <col min="7" max="7" width="12.54296875" bestFit="1" customWidth="1"/>
    <col min="8" max="8" width="8.90625" bestFit="1" customWidth="1"/>
    <col min="9" max="9" width="3.90625" bestFit="1" customWidth="1"/>
    <col min="10" max="10" width="12.81640625" customWidth="1"/>
    <col min="11" max="12" width="12.453125" bestFit="1" customWidth="1"/>
    <col min="13" max="13" width="13.453125" bestFit="1" customWidth="1"/>
    <col min="14" max="16" width="12.453125" bestFit="1" customWidth="1"/>
  </cols>
  <sheetData>
    <row r="1" spans="1:15" ht="15.5" x14ac:dyDescent="0.35">
      <c r="A1" s="9" t="s">
        <v>0</v>
      </c>
    </row>
    <row r="2" spans="1:15" x14ac:dyDescent="0.35">
      <c r="A2" s="10" t="s">
        <v>1</v>
      </c>
    </row>
    <row r="4" spans="1:15" ht="69.75" customHeight="1" x14ac:dyDescent="0.35">
      <c r="A4" s="36" t="s">
        <v>2</v>
      </c>
      <c r="B4" s="36"/>
      <c r="C4" s="36"/>
    </row>
    <row r="7" spans="1:15" ht="21" x14ac:dyDescent="0.5">
      <c r="A7" s="11" t="s">
        <v>3</v>
      </c>
    </row>
    <row r="9" spans="1:15" ht="46.5" x14ac:dyDescent="0.35">
      <c r="A9" s="12" t="s">
        <v>4</v>
      </c>
      <c r="B9" s="12" t="s">
        <v>5</v>
      </c>
      <c r="C9" s="13" t="s">
        <v>6</v>
      </c>
      <c r="D9" s="13" t="s">
        <v>7</v>
      </c>
      <c r="E9" s="13" t="s">
        <v>8</v>
      </c>
      <c r="F9" s="30" t="s">
        <v>9</v>
      </c>
    </row>
    <row r="10" spans="1:15" s="1" customFormat="1" x14ac:dyDescent="0.35">
      <c r="A10" s="14">
        <v>44533</v>
      </c>
      <c r="B10" s="15" t="s">
        <v>10</v>
      </c>
      <c r="C10" s="16" t="s">
        <v>171</v>
      </c>
      <c r="D10" s="16" t="s">
        <v>171</v>
      </c>
      <c r="E10" s="18" t="s">
        <v>11</v>
      </c>
      <c r="F10" s="31" t="s">
        <v>12</v>
      </c>
      <c r="G10"/>
      <c r="H10"/>
      <c r="I10"/>
      <c r="J10"/>
      <c r="K10"/>
      <c r="L10"/>
      <c r="M10"/>
      <c r="N10"/>
      <c r="O10"/>
    </row>
    <row r="11" spans="1:15" x14ac:dyDescent="0.35">
      <c r="C11" s="19"/>
      <c r="D11" s="19"/>
      <c r="F11" s="19"/>
      <c r="G11" s="19"/>
      <c r="H11" s="19"/>
      <c r="I11" s="19"/>
      <c r="J11" s="19"/>
      <c r="K11" s="19"/>
      <c r="L11" s="19"/>
      <c r="M11" s="19"/>
      <c r="N11" s="19"/>
      <c r="O11" s="19"/>
    </row>
    <row r="12" spans="1:15" ht="18.5" x14ac:dyDescent="0.45">
      <c r="A12" s="20" t="s">
        <v>13</v>
      </c>
    </row>
    <row r="14" spans="1:15" ht="31" x14ac:dyDescent="0.35">
      <c r="A14" s="13" t="s">
        <v>14</v>
      </c>
      <c r="B14" s="13" t="s">
        <v>15</v>
      </c>
      <c r="C14" s="13" t="s">
        <v>16</v>
      </c>
      <c r="D14" s="13" t="s">
        <v>17</v>
      </c>
      <c r="E14" s="13" t="s">
        <v>18</v>
      </c>
      <c r="F14" s="21" t="s">
        <v>19</v>
      </c>
      <c r="G14" s="21" t="s">
        <v>20</v>
      </c>
      <c r="H14" s="13" t="s">
        <v>21</v>
      </c>
      <c r="I14" s="13" t="s">
        <v>22</v>
      </c>
      <c r="J14" s="13" t="s">
        <v>23</v>
      </c>
    </row>
    <row r="15" spans="1:15" ht="87" x14ac:dyDescent="0.35">
      <c r="A15" s="16" t="s">
        <v>24</v>
      </c>
      <c r="B15" s="17" t="s">
        <v>101</v>
      </c>
      <c r="C15" s="16" t="s">
        <v>25</v>
      </c>
      <c r="D15" s="17" t="s">
        <v>26</v>
      </c>
      <c r="E15" s="22" t="s">
        <v>27</v>
      </c>
      <c r="F15" s="17" t="s">
        <v>28</v>
      </c>
      <c r="G15" s="17" t="s">
        <v>28</v>
      </c>
      <c r="H15" s="17" t="s">
        <v>29</v>
      </c>
      <c r="I15" s="17" t="s">
        <v>28</v>
      </c>
      <c r="J15" s="17" t="s">
        <v>11</v>
      </c>
    </row>
    <row r="16" spans="1:15" x14ac:dyDescent="0.35">
      <c r="C16" s="16"/>
    </row>
    <row r="17" spans="1:3" ht="15.5" x14ac:dyDescent="0.35">
      <c r="A17" s="30" t="s">
        <v>30</v>
      </c>
      <c r="B17" s="32" t="s">
        <v>31</v>
      </c>
      <c r="C17" s="30" t="s">
        <v>32</v>
      </c>
    </row>
    <row r="18" spans="1:3" x14ac:dyDescent="0.35">
      <c r="A18" s="35">
        <v>45873</v>
      </c>
      <c r="B18" s="17" t="s">
        <v>293</v>
      </c>
      <c r="C18" s="34">
        <f>IF(A18="",A10+91,A18+91)</f>
        <v>45964</v>
      </c>
    </row>
  </sheetData>
  <mergeCells count="1">
    <mergeCell ref="A4:C4"/>
  </mergeCells>
  <hyperlinks>
    <hyperlink ref="E15" r:id="rId1" xr:uid="{9AE30E58-858A-46DF-AB06-516A9B188E56}"/>
    <hyperlink ref="E10" r:id="rId2" xr:uid="{22C67C3E-30E7-4D08-8B03-236F7CF7589C}"/>
  </hyperlinks>
  <pageMargins left="0.7" right="0.7" top="0.75" bottom="0.75" header="0.3" footer="0.3"/>
  <pageSetup orientation="portrait"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B62D6-184F-DB43-BADF-44B3701E5801}">
  <dimension ref="A1:H52"/>
  <sheetViews>
    <sheetView topLeftCell="C8" workbookViewId="0">
      <selection activeCell="J28" sqref="J28"/>
    </sheetView>
  </sheetViews>
  <sheetFormatPr defaultColWidth="10.81640625" defaultRowHeight="14.5" x14ac:dyDescent="0.35"/>
  <sheetData>
    <row r="1" spans="1:8" s="8" customFormat="1" ht="43.5" x14ac:dyDescent="0.35">
      <c r="A1" s="5" t="s">
        <v>33</v>
      </c>
      <c r="B1" s="6" t="s">
        <v>76</v>
      </c>
      <c r="C1" s="6" t="s">
        <v>77</v>
      </c>
      <c r="D1" s="6" t="s">
        <v>78</v>
      </c>
      <c r="E1" s="7" t="s">
        <v>79</v>
      </c>
      <c r="F1" s="7" t="s">
        <v>80</v>
      </c>
      <c r="G1" s="7" t="s">
        <v>81</v>
      </c>
      <c r="H1" s="7" t="s">
        <v>82</v>
      </c>
    </row>
    <row r="2" spans="1:8" x14ac:dyDescent="0.35">
      <c r="A2" s="23">
        <v>9</v>
      </c>
      <c r="B2" s="24">
        <v>0</v>
      </c>
      <c r="C2" s="25">
        <v>1</v>
      </c>
      <c r="D2" s="25">
        <v>1</v>
      </c>
      <c r="E2" t="s">
        <v>86</v>
      </c>
      <c r="F2" t="s">
        <v>153</v>
      </c>
      <c r="G2" t="s">
        <v>87</v>
      </c>
      <c r="H2">
        <f>473-129</f>
        <v>344</v>
      </c>
    </row>
    <row r="3" spans="1:8" x14ac:dyDescent="0.35">
      <c r="A3" s="23">
        <v>9</v>
      </c>
      <c r="B3" s="24">
        <v>0</v>
      </c>
      <c r="C3" s="25">
        <v>1</v>
      </c>
      <c r="D3" s="25">
        <v>1</v>
      </c>
      <c r="E3" t="s">
        <v>86</v>
      </c>
      <c r="F3" t="s">
        <v>154</v>
      </c>
      <c r="G3" t="s">
        <v>87</v>
      </c>
      <c r="H3">
        <v>4</v>
      </c>
    </row>
    <row r="4" spans="1:8" x14ac:dyDescent="0.35">
      <c r="A4" s="23">
        <v>9</v>
      </c>
      <c r="B4" s="24">
        <v>0</v>
      </c>
      <c r="C4" s="25">
        <v>1</v>
      </c>
      <c r="D4" s="25">
        <v>1</v>
      </c>
      <c r="E4" t="s">
        <v>86</v>
      </c>
      <c r="F4" t="s">
        <v>207</v>
      </c>
      <c r="G4" t="s">
        <v>87</v>
      </c>
      <c r="H4">
        <v>5</v>
      </c>
    </row>
    <row r="5" spans="1:8" x14ac:dyDescent="0.35">
      <c r="A5" s="23">
        <v>9</v>
      </c>
      <c r="B5" s="24">
        <v>0</v>
      </c>
      <c r="C5" s="25">
        <v>1</v>
      </c>
      <c r="D5" s="25">
        <v>1</v>
      </c>
      <c r="E5" t="s">
        <v>86</v>
      </c>
      <c r="F5" t="s">
        <v>155</v>
      </c>
      <c r="G5" t="s">
        <v>87</v>
      </c>
      <c r="H5">
        <v>7</v>
      </c>
    </row>
    <row r="6" spans="1:8" x14ac:dyDescent="0.35">
      <c r="A6" s="23">
        <v>9</v>
      </c>
      <c r="B6" s="24">
        <v>0</v>
      </c>
      <c r="C6" s="25">
        <v>1</v>
      </c>
      <c r="D6" s="25">
        <v>1</v>
      </c>
      <c r="E6" t="s">
        <v>86</v>
      </c>
      <c r="F6" t="s">
        <v>156</v>
      </c>
      <c r="G6" t="s">
        <v>87</v>
      </c>
      <c r="H6">
        <v>7</v>
      </c>
    </row>
    <row r="7" spans="1:8" x14ac:dyDescent="0.35">
      <c r="A7" s="23">
        <v>9</v>
      </c>
      <c r="B7" s="24">
        <v>0</v>
      </c>
      <c r="C7" s="25">
        <v>1</v>
      </c>
      <c r="D7" s="25">
        <v>1</v>
      </c>
      <c r="E7" t="s">
        <v>86</v>
      </c>
      <c r="F7" t="s">
        <v>129</v>
      </c>
      <c r="G7" t="s">
        <v>87</v>
      </c>
      <c r="H7">
        <v>12</v>
      </c>
    </row>
    <row r="8" spans="1:8" x14ac:dyDescent="0.35">
      <c r="A8" s="23">
        <v>9</v>
      </c>
      <c r="B8" s="24">
        <v>0</v>
      </c>
      <c r="C8" s="25">
        <v>1</v>
      </c>
      <c r="D8" s="25">
        <v>1</v>
      </c>
      <c r="E8" t="s">
        <v>86</v>
      </c>
      <c r="F8" t="s">
        <v>157</v>
      </c>
      <c r="G8" t="s">
        <v>87</v>
      </c>
      <c r="H8">
        <v>14</v>
      </c>
    </row>
    <row r="9" spans="1:8" x14ac:dyDescent="0.35">
      <c r="A9" s="23">
        <v>9</v>
      </c>
      <c r="B9" s="24">
        <v>0</v>
      </c>
      <c r="C9" s="25">
        <v>1</v>
      </c>
      <c r="D9" s="25">
        <v>1</v>
      </c>
      <c r="E9" t="s">
        <v>86</v>
      </c>
      <c r="F9" t="s">
        <v>164</v>
      </c>
      <c r="G9" t="s">
        <v>87</v>
      </c>
      <c r="H9">
        <v>14</v>
      </c>
    </row>
    <row r="10" spans="1:8" x14ac:dyDescent="0.35">
      <c r="A10" s="23">
        <v>9</v>
      </c>
      <c r="B10" s="24">
        <v>0</v>
      </c>
      <c r="C10" s="25">
        <v>1</v>
      </c>
      <c r="D10" s="25">
        <v>1</v>
      </c>
      <c r="E10" t="s">
        <v>86</v>
      </c>
      <c r="F10" t="s">
        <v>158</v>
      </c>
      <c r="G10" t="s">
        <v>87</v>
      </c>
      <c r="H10">
        <v>17</v>
      </c>
    </row>
    <row r="11" spans="1:8" x14ac:dyDescent="0.35">
      <c r="A11" s="23">
        <v>9</v>
      </c>
      <c r="B11" s="24">
        <v>0</v>
      </c>
      <c r="C11" s="25">
        <v>1</v>
      </c>
      <c r="D11" s="25">
        <v>1</v>
      </c>
      <c r="E11" t="s">
        <v>86</v>
      </c>
      <c r="F11" t="s">
        <v>159</v>
      </c>
      <c r="G11" t="s">
        <v>87</v>
      </c>
      <c r="H11">
        <v>23</v>
      </c>
    </row>
    <row r="12" spans="1:8" x14ac:dyDescent="0.35">
      <c r="A12" s="23">
        <v>9</v>
      </c>
      <c r="B12" s="24">
        <v>0</v>
      </c>
      <c r="C12" s="25">
        <v>1</v>
      </c>
      <c r="D12" s="25">
        <v>1</v>
      </c>
      <c r="E12" t="s">
        <v>86</v>
      </c>
      <c r="F12" t="s">
        <v>150</v>
      </c>
      <c r="G12" t="s">
        <v>87</v>
      </c>
      <c r="H12">
        <v>26</v>
      </c>
    </row>
    <row r="13" spans="1:8" x14ac:dyDescent="0.35">
      <c r="A13" s="23">
        <v>9</v>
      </c>
      <c r="B13" s="24">
        <v>0</v>
      </c>
      <c r="C13" s="25">
        <v>1</v>
      </c>
      <c r="D13" s="25">
        <v>1</v>
      </c>
      <c r="E13" t="s">
        <v>86</v>
      </c>
      <c r="F13" t="s">
        <v>109</v>
      </c>
      <c r="G13" t="s">
        <v>87</v>
      </c>
      <c r="H13">
        <f>718-SUM(H2:H12)</f>
        <v>245</v>
      </c>
    </row>
    <row r="14" spans="1:8" x14ac:dyDescent="0.35">
      <c r="A14" s="23">
        <v>9</v>
      </c>
      <c r="B14" s="25">
        <v>0</v>
      </c>
      <c r="C14" s="25">
        <v>1</v>
      </c>
      <c r="D14" s="25">
        <v>1</v>
      </c>
      <c r="E14" t="s">
        <v>88</v>
      </c>
      <c r="F14" s="26" t="s">
        <v>89</v>
      </c>
      <c r="G14" t="s">
        <v>87</v>
      </c>
      <c r="H14">
        <v>718</v>
      </c>
    </row>
    <row r="15" spans="1:8" x14ac:dyDescent="0.35">
      <c r="A15" s="23">
        <v>9</v>
      </c>
      <c r="B15" s="24">
        <v>0</v>
      </c>
      <c r="C15" s="25">
        <v>1</v>
      </c>
      <c r="D15" s="25">
        <v>1</v>
      </c>
      <c r="E15" t="s">
        <v>90</v>
      </c>
      <c r="F15" t="s">
        <v>91</v>
      </c>
      <c r="G15" t="s">
        <v>87</v>
      </c>
      <c r="H15">
        <v>90</v>
      </c>
    </row>
    <row r="16" spans="1:8" x14ac:dyDescent="0.35">
      <c r="A16" s="23">
        <v>9</v>
      </c>
      <c r="B16" s="24">
        <v>0</v>
      </c>
      <c r="C16" s="25">
        <v>1</v>
      </c>
      <c r="D16" s="25">
        <v>1</v>
      </c>
      <c r="E16" t="s">
        <v>90</v>
      </c>
      <c r="F16" t="s">
        <v>92</v>
      </c>
      <c r="G16" t="s">
        <v>87</v>
      </c>
      <c r="H16">
        <v>67</v>
      </c>
    </row>
    <row r="17" spans="1:8" x14ac:dyDescent="0.35">
      <c r="A17" s="23">
        <v>9</v>
      </c>
      <c r="B17" s="24">
        <v>0</v>
      </c>
      <c r="C17" s="25">
        <v>1</v>
      </c>
      <c r="D17" s="25">
        <v>1</v>
      </c>
      <c r="E17" t="s">
        <v>90</v>
      </c>
      <c r="F17" t="s">
        <v>93</v>
      </c>
      <c r="G17" t="s">
        <v>87</v>
      </c>
      <c r="H17">
        <v>61</v>
      </c>
    </row>
    <row r="18" spans="1:8" x14ac:dyDescent="0.35">
      <c r="A18" s="23">
        <v>9</v>
      </c>
      <c r="B18" s="24">
        <v>0</v>
      </c>
      <c r="C18" s="25">
        <v>1</v>
      </c>
      <c r="D18" s="25">
        <v>1</v>
      </c>
      <c r="E18" t="s">
        <v>90</v>
      </c>
      <c r="F18" t="s">
        <v>94</v>
      </c>
      <c r="G18" t="s">
        <v>87</v>
      </c>
      <c r="H18">
        <v>29</v>
      </c>
    </row>
    <row r="19" spans="1:8" x14ac:dyDescent="0.35">
      <c r="A19" s="23">
        <v>9</v>
      </c>
      <c r="B19" s="24">
        <v>0</v>
      </c>
      <c r="C19" s="25">
        <v>1</v>
      </c>
      <c r="D19" s="25">
        <v>1</v>
      </c>
      <c r="E19" t="s">
        <v>90</v>
      </c>
      <c r="F19" t="s">
        <v>95</v>
      </c>
      <c r="G19" t="s">
        <v>87</v>
      </c>
      <c r="H19">
        <f>718-SUM(H15:H18)</f>
        <v>471</v>
      </c>
    </row>
    <row r="20" spans="1:8" x14ac:dyDescent="0.35">
      <c r="A20" s="23">
        <v>9</v>
      </c>
      <c r="B20" s="24">
        <v>0</v>
      </c>
      <c r="C20" s="25">
        <v>1</v>
      </c>
      <c r="D20" s="25">
        <v>1</v>
      </c>
      <c r="E20" t="s">
        <v>96</v>
      </c>
      <c r="F20" t="s">
        <v>104</v>
      </c>
      <c r="G20" t="s">
        <v>87</v>
      </c>
      <c r="H20">
        <v>378</v>
      </c>
    </row>
    <row r="21" spans="1:8" x14ac:dyDescent="0.35">
      <c r="A21" s="23">
        <v>9</v>
      </c>
      <c r="B21" s="24">
        <v>0</v>
      </c>
      <c r="C21" s="25">
        <v>1</v>
      </c>
      <c r="D21" s="25">
        <v>1</v>
      </c>
      <c r="E21" t="s">
        <v>96</v>
      </c>
      <c r="F21" t="s">
        <v>107</v>
      </c>
      <c r="G21" t="s">
        <v>87</v>
      </c>
      <c r="H21">
        <v>25</v>
      </c>
    </row>
    <row r="22" spans="1:8" x14ac:dyDescent="0.35">
      <c r="A22" s="23">
        <v>9</v>
      </c>
      <c r="B22" s="24">
        <v>0</v>
      </c>
      <c r="C22" s="25">
        <v>1</v>
      </c>
      <c r="D22" s="25">
        <v>1</v>
      </c>
      <c r="E22" t="s">
        <v>96</v>
      </c>
      <c r="F22" t="s">
        <v>106</v>
      </c>
      <c r="G22" t="s">
        <v>87</v>
      </c>
      <c r="H22">
        <v>21</v>
      </c>
    </row>
    <row r="23" spans="1:8" x14ac:dyDescent="0.35">
      <c r="A23" s="23">
        <v>9</v>
      </c>
      <c r="B23" s="24">
        <v>0</v>
      </c>
      <c r="C23" s="25">
        <v>1</v>
      </c>
      <c r="D23" s="25">
        <v>1</v>
      </c>
      <c r="E23" t="s">
        <v>96</v>
      </c>
      <c r="F23" t="s">
        <v>108</v>
      </c>
      <c r="G23" t="s">
        <v>87</v>
      </c>
      <c r="H23">
        <v>54</v>
      </c>
    </row>
    <row r="24" spans="1:8" x14ac:dyDescent="0.35">
      <c r="A24" s="23">
        <v>9</v>
      </c>
      <c r="B24" s="24">
        <v>0</v>
      </c>
      <c r="C24" s="25">
        <v>1</v>
      </c>
      <c r="D24" s="25">
        <v>1</v>
      </c>
      <c r="E24" t="s">
        <v>96</v>
      </c>
      <c r="F24" t="s">
        <v>111</v>
      </c>
      <c r="G24" t="s">
        <v>87</v>
      </c>
      <c r="H24">
        <v>23</v>
      </c>
    </row>
    <row r="25" spans="1:8" x14ac:dyDescent="0.35">
      <c r="A25" s="23">
        <v>9</v>
      </c>
      <c r="B25" s="24">
        <v>0</v>
      </c>
      <c r="C25" s="25">
        <v>1</v>
      </c>
      <c r="D25" s="25">
        <v>1</v>
      </c>
      <c r="E25" t="s">
        <v>96</v>
      </c>
      <c r="F25" t="s">
        <v>208</v>
      </c>
      <c r="G25" t="s">
        <v>87</v>
      </c>
      <c r="H25">
        <f>173+39+5</f>
        <v>217</v>
      </c>
    </row>
    <row r="26" spans="1:8" x14ac:dyDescent="0.35">
      <c r="A26" s="23">
        <v>9</v>
      </c>
      <c r="B26" s="24">
        <v>0</v>
      </c>
      <c r="C26" s="25">
        <v>1</v>
      </c>
      <c r="D26" s="25">
        <v>1</v>
      </c>
      <c r="E26" t="s">
        <v>163</v>
      </c>
      <c r="F26" t="s">
        <v>98</v>
      </c>
      <c r="G26" t="s">
        <v>87</v>
      </c>
      <c r="H26">
        <v>364</v>
      </c>
    </row>
    <row r="27" spans="1:8" x14ac:dyDescent="0.35">
      <c r="A27" s="23">
        <v>9</v>
      </c>
      <c r="B27" s="24">
        <v>0</v>
      </c>
      <c r="C27" s="25">
        <v>1</v>
      </c>
      <c r="D27" s="25">
        <v>1</v>
      </c>
      <c r="E27" t="s">
        <v>163</v>
      </c>
      <c r="F27" t="s">
        <v>99</v>
      </c>
      <c r="G27" t="s">
        <v>87</v>
      </c>
      <c r="H27">
        <v>354</v>
      </c>
    </row>
    <row r="28" spans="1:8" x14ac:dyDescent="0.35">
      <c r="A28" s="23">
        <v>9</v>
      </c>
      <c r="B28" s="24">
        <v>0</v>
      </c>
      <c r="C28" s="25">
        <v>1</v>
      </c>
      <c r="D28" s="25">
        <v>1</v>
      </c>
      <c r="E28" t="s">
        <v>100</v>
      </c>
      <c r="F28" t="s">
        <v>112</v>
      </c>
      <c r="G28" t="s">
        <v>87</v>
      </c>
      <c r="H28">
        <v>315</v>
      </c>
    </row>
    <row r="29" spans="1:8" x14ac:dyDescent="0.35">
      <c r="A29" s="23">
        <v>9</v>
      </c>
      <c r="B29" s="24">
        <v>0</v>
      </c>
      <c r="C29" s="25">
        <v>1</v>
      </c>
      <c r="D29" s="25">
        <v>1</v>
      </c>
      <c r="E29" t="s">
        <v>100</v>
      </c>
      <c r="F29" t="s">
        <v>113</v>
      </c>
      <c r="G29" t="s">
        <v>87</v>
      </c>
      <c r="H29">
        <v>268</v>
      </c>
    </row>
    <row r="30" spans="1:8" x14ac:dyDescent="0.35">
      <c r="A30" s="23">
        <v>9</v>
      </c>
      <c r="B30" s="24">
        <v>0</v>
      </c>
      <c r="C30" s="25">
        <v>1</v>
      </c>
      <c r="D30" s="25">
        <v>1</v>
      </c>
      <c r="E30" t="s">
        <v>100</v>
      </c>
      <c r="F30" t="s">
        <v>97</v>
      </c>
      <c r="G30" t="s">
        <v>87</v>
      </c>
      <c r="H30">
        <f>113+16+6</f>
        <v>135</v>
      </c>
    </row>
    <row r="31" spans="1:8" x14ac:dyDescent="0.35">
      <c r="A31" s="23">
        <v>9</v>
      </c>
      <c r="B31" s="24">
        <v>0</v>
      </c>
      <c r="C31" s="25">
        <v>1</v>
      </c>
      <c r="D31" s="25" t="s">
        <v>83</v>
      </c>
      <c r="E31" t="s">
        <v>116</v>
      </c>
      <c r="F31" t="s">
        <v>160</v>
      </c>
      <c r="G31" t="s">
        <v>85</v>
      </c>
    </row>
    <row r="32" spans="1:8" x14ac:dyDescent="0.35">
      <c r="A32" s="23">
        <v>9</v>
      </c>
      <c r="B32" s="24">
        <v>0</v>
      </c>
      <c r="C32" s="25">
        <v>1</v>
      </c>
      <c r="D32" s="25" t="s">
        <v>83</v>
      </c>
      <c r="E32" s="25" t="s">
        <v>101</v>
      </c>
      <c r="F32" s="27" t="s">
        <v>102</v>
      </c>
      <c r="G32" t="s">
        <v>85</v>
      </c>
      <c r="H32" s="28"/>
    </row>
    <row r="33" spans="1:8" x14ac:dyDescent="0.35">
      <c r="A33" s="23">
        <v>9</v>
      </c>
      <c r="B33" s="25" t="s">
        <v>83</v>
      </c>
      <c r="C33" s="25">
        <v>1</v>
      </c>
      <c r="D33" s="25" t="s">
        <v>83</v>
      </c>
      <c r="E33" t="s">
        <v>125</v>
      </c>
      <c r="F33" s="33" t="s">
        <v>161</v>
      </c>
      <c r="G33" t="s">
        <v>85</v>
      </c>
    </row>
    <row r="34" spans="1:8" x14ac:dyDescent="0.35">
      <c r="A34" s="23">
        <v>9</v>
      </c>
      <c r="B34" s="25" t="s">
        <v>83</v>
      </c>
      <c r="C34" s="25">
        <v>1</v>
      </c>
      <c r="D34" s="25" t="s">
        <v>84</v>
      </c>
      <c r="E34" t="s">
        <v>174</v>
      </c>
      <c r="F34" t="s">
        <v>89</v>
      </c>
      <c r="G34" t="s">
        <v>87</v>
      </c>
      <c r="H34">
        <f>SUM(H35:H35)</f>
        <v>276</v>
      </c>
    </row>
    <row r="35" spans="1:8" x14ac:dyDescent="0.35">
      <c r="A35" s="23">
        <v>9</v>
      </c>
      <c r="B35" s="25" t="s">
        <v>83</v>
      </c>
      <c r="C35" s="25">
        <v>1</v>
      </c>
      <c r="D35" s="25" t="s">
        <v>84</v>
      </c>
      <c r="E35" t="s">
        <v>175</v>
      </c>
      <c r="F35" t="s">
        <v>176</v>
      </c>
      <c r="G35" t="s">
        <v>87</v>
      </c>
      <c r="H35">
        <v>276</v>
      </c>
    </row>
    <row r="36" spans="1:8" x14ac:dyDescent="0.35">
      <c r="A36" s="23">
        <v>9</v>
      </c>
      <c r="B36" s="25" t="s">
        <v>83</v>
      </c>
      <c r="C36" s="25">
        <v>1</v>
      </c>
      <c r="D36" s="25" t="s">
        <v>84</v>
      </c>
      <c r="E36" t="s">
        <v>178</v>
      </c>
      <c r="F36" t="s">
        <v>28</v>
      </c>
      <c r="G36" t="s">
        <v>87</v>
      </c>
      <c r="H36">
        <v>247</v>
      </c>
    </row>
    <row r="37" spans="1:8" x14ac:dyDescent="0.35">
      <c r="A37" s="23">
        <v>9</v>
      </c>
      <c r="B37" s="25" t="s">
        <v>83</v>
      </c>
      <c r="C37" s="25">
        <v>1</v>
      </c>
      <c r="D37" s="25" t="s">
        <v>84</v>
      </c>
      <c r="E37" t="s">
        <v>178</v>
      </c>
      <c r="F37" t="s">
        <v>179</v>
      </c>
      <c r="G37" t="s">
        <v>87</v>
      </c>
      <c r="H37">
        <v>471</v>
      </c>
    </row>
    <row r="38" spans="1:8" x14ac:dyDescent="0.35">
      <c r="A38" s="23"/>
      <c r="B38" s="24"/>
      <c r="C38" s="25"/>
      <c r="D38" s="25"/>
    </row>
    <row r="39" spans="1:8" x14ac:dyDescent="0.35">
      <c r="A39" s="23"/>
      <c r="B39" s="24"/>
      <c r="C39" s="25"/>
      <c r="D39" s="25"/>
    </row>
    <row r="40" spans="1:8" x14ac:dyDescent="0.35">
      <c r="A40" s="23"/>
      <c r="B40" s="24"/>
      <c r="C40" s="25"/>
      <c r="D40" s="25"/>
    </row>
    <row r="41" spans="1:8" x14ac:dyDescent="0.35">
      <c r="A41" s="23"/>
      <c r="B41" s="24"/>
      <c r="C41" s="25"/>
      <c r="D41" s="25"/>
    </row>
    <row r="42" spans="1:8" x14ac:dyDescent="0.35">
      <c r="A42" s="23"/>
      <c r="B42" s="24"/>
      <c r="C42" s="25"/>
      <c r="D42" s="25"/>
    </row>
    <row r="43" spans="1:8" x14ac:dyDescent="0.35">
      <c r="A43" s="23"/>
      <c r="B43" s="24"/>
      <c r="C43" s="25"/>
      <c r="D43" s="25"/>
    </row>
    <row r="44" spans="1:8" x14ac:dyDescent="0.35">
      <c r="A44" s="23"/>
      <c r="B44" s="24"/>
      <c r="C44" s="25"/>
      <c r="D44" s="25"/>
    </row>
    <row r="45" spans="1:8" x14ac:dyDescent="0.35">
      <c r="A45" s="23"/>
      <c r="B45" s="24"/>
      <c r="C45" s="25"/>
      <c r="D45" s="25"/>
    </row>
    <row r="46" spans="1:8" x14ac:dyDescent="0.35">
      <c r="A46" s="23"/>
      <c r="B46" s="24"/>
      <c r="C46" s="25"/>
      <c r="D46" s="25"/>
    </row>
    <row r="47" spans="1:8" x14ac:dyDescent="0.35">
      <c r="A47" s="23"/>
      <c r="B47" s="24"/>
      <c r="C47" s="25"/>
      <c r="D47" s="25"/>
    </row>
    <row r="48" spans="1:8" x14ac:dyDescent="0.35">
      <c r="A48" s="23"/>
      <c r="B48" s="24"/>
      <c r="C48" s="25"/>
      <c r="D48" s="25"/>
    </row>
    <row r="49" spans="1:4" x14ac:dyDescent="0.35">
      <c r="A49" s="23"/>
      <c r="B49" s="24"/>
      <c r="C49" s="25"/>
      <c r="D49" s="25"/>
    </row>
    <row r="50" spans="1:4" x14ac:dyDescent="0.35">
      <c r="A50" s="23"/>
      <c r="B50" s="24"/>
      <c r="C50" s="25"/>
      <c r="D50" s="25"/>
    </row>
    <row r="51" spans="1:4" x14ac:dyDescent="0.35">
      <c r="A51" s="23"/>
      <c r="B51" s="24"/>
      <c r="C51" s="25"/>
      <c r="D51" s="25"/>
    </row>
    <row r="52" spans="1:4" x14ac:dyDescent="0.35">
      <c r="A52" s="23"/>
      <c r="B52" s="24"/>
      <c r="C52" s="25"/>
      <c r="D52" s="25"/>
    </row>
  </sheetData>
  <hyperlinks>
    <hyperlink ref="F32" r:id="rId1" xr:uid="{A5015698-D7E4-4E77-863F-8719C2521394}"/>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25BE-341B-2B46-B018-6778D7D2AD2A}">
  <dimension ref="A1:H27"/>
  <sheetViews>
    <sheetView topLeftCell="C1" workbookViewId="0">
      <selection activeCell="I6" sqref="I6"/>
    </sheetView>
  </sheetViews>
  <sheetFormatPr defaultColWidth="10.81640625" defaultRowHeight="14.5" x14ac:dyDescent="0.35"/>
  <sheetData>
    <row r="1" spans="1:8" s="8" customFormat="1" ht="43.5" x14ac:dyDescent="0.35">
      <c r="A1" s="5" t="s">
        <v>33</v>
      </c>
      <c r="B1" s="6" t="s">
        <v>76</v>
      </c>
      <c r="C1" s="6" t="s">
        <v>77</v>
      </c>
      <c r="D1" s="6" t="s">
        <v>78</v>
      </c>
      <c r="E1" s="7" t="s">
        <v>79</v>
      </c>
      <c r="F1" s="7" t="s">
        <v>80</v>
      </c>
      <c r="G1" s="7" t="s">
        <v>81</v>
      </c>
      <c r="H1" s="7" t="s">
        <v>82</v>
      </c>
    </row>
    <row r="2" spans="1:8" x14ac:dyDescent="0.35">
      <c r="A2" s="23">
        <v>10</v>
      </c>
      <c r="B2" s="24">
        <v>0</v>
      </c>
      <c r="C2" s="25">
        <v>1</v>
      </c>
      <c r="D2" s="25">
        <v>1</v>
      </c>
      <c r="E2" t="s">
        <v>88</v>
      </c>
      <c r="F2" s="26" t="s">
        <v>162</v>
      </c>
      <c r="G2" t="s">
        <v>87</v>
      </c>
      <c r="H2">
        <v>84</v>
      </c>
    </row>
    <row r="3" spans="1:8" x14ac:dyDescent="0.35">
      <c r="A3" s="23">
        <v>10</v>
      </c>
      <c r="B3" s="24">
        <v>0</v>
      </c>
      <c r="C3" s="25">
        <v>1</v>
      </c>
      <c r="D3" s="25">
        <v>1</v>
      </c>
      <c r="E3" t="s">
        <v>90</v>
      </c>
      <c r="F3" t="s">
        <v>95</v>
      </c>
      <c r="G3" t="s">
        <v>87</v>
      </c>
      <c r="H3">
        <v>84</v>
      </c>
    </row>
    <row r="4" spans="1:8" x14ac:dyDescent="0.35">
      <c r="A4" s="23">
        <v>10</v>
      </c>
      <c r="B4" s="24">
        <v>0</v>
      </c>
      <c r="C4" s="25">
        <v>1</v>
      </c>
      <c r="D4" s="25">
        <v>1</v>
      </c>
      <c r="E4" t="s">
        <v>100</v>
      </c>
      <c r="F4" t="s">
        <v>113</v>
      </c>
      <c r="G4" t="s">
        <v>87</v>
      </c>
      <c r="H4">
        <v>5</v>
      </c>
    </row>
    <row r="5" spans="1:8" x14ac:dyDescent="0.35">
      <c r="A5" s="23">
        <v>10</v>
      </c>
      <c r="B5" s="24">
        <v>0</v>
      </c>
      <c r="C5" s="25">
        <v>1</v>
      </c>
      <c r="D5" s="25">
        <v>1</v>
      </c>
      <c r="E5" t="s">
        <v>100</v>
      </c>
      <c r="F5" t="s">
        <v>112</v>
      </c>
      <c r="G5" t="s">
        <v>87</v>
      </c>
      <c r="H5">
        <v>32</v>
      </c>
    </row>
    <row r="6" spans="1:8" x14ac:dyDescent="0.35">
      <c r="A6" s="23">
        <v>10</v>
      </c>
      <c r="B6" s="24">
        <v>0</v>
      </c>
      <c r="C6" s="25">
        <v>1</v>
      </c>
      <c r="D6" s="25">
        <v>1</v>
      </c>
      <c r="E6" t="s">
        <v>100</v>
      </c>
      <c r="F6" t="s">
        <v>105</v>
      </c>
      <c r="G6" t="s">
        <v>87</v>
      </c>
      <c r="H6">
        <v>47</v>
      </c>
    </row>
    <row r="7" spans="1:8" x14ac:dyDescent="0.35">
      <c r="A7" s="23">
        <v>10</v>
      </c>
      <c r="B7" s="24">
        <v>0</v>
      </c>
      <c r="C7" s="25">
        <v>1</v>
      </c>
      <c r="D7" s="25">
        <v>1</v>
      </c>
      <c r="E7" t="s">
        <v>96</v>
      </c>
      <c r="F7" t="s">
        <v>106</v>
      </c>
      <c r="G7" t="s">
        <v>87</v>
      </c>
      <c r="H7">
        <v>2</v>
      </c>
    </row>
    <row r="8" spans="1:8" x14ac:dyDescent="0.35">
      <c r="A8" s="23">
        <v>10</v>
      </c>
      <c r="B8" s="24">
        <v>0</v>
      </c>
      <c r="C8" s="25">
        <v>1</v>
      </c>
      <c r="D8" s="25">
        <v>1</v>
      </c>
      <c r="E8" t="s">
        <v>96</v>
      </c>
      <c r="F8" t="s">
        <v>108</v>
      </c>
      <c r="G8" t="s">
        <v>87</v>
      </c>
      <c r="H8">
        <v>8</v>
      </c>
    </row>
    <row r="9" spans="1:8" x14ac:dyDescent="0.35">
      <c r="A9" s="23">
        <v>10</v>
      </c>
      <c r="B9" s="24">
        <v>0</v>
      </c>
      <c r="C9" s="25">
        <v>1</v>
      </c>
      <c r="D9" s="25">
        <v>1</v>
      </c>
      <c r="E9" t="s">
        <v>96</v>
      </c>
      <c r="F9" t="s">
        <v>104</v>
      </c>
      <c r="G9" t="s">
        <v>87</v>
      </c>
      <c r="H9">
        <v>45</v>
      </c>
    </row>
    <row r="10" spans="1:8" x14ac:dyDescent="0.35">
      <c r="A10" s="23">
        <v>10</v>
      </c>
      <c r="B10" s="24">
        <v>0</v>
      </c>
      <c r="C10" s="25">
        <v>1</v>
      </c>
      <c r="D10" s="25">
        <v>1</v>
      </c>
      <c r="E10" t="s">
        <v>96</v>
      </c>
      <c r="F10" t="s">
        <v>109</v>
      </c>
      <c r="G10" t="s">
        <v>87</v>
      </c>
      <c r="H10">
        <v>2</v>
      </c>
    </row>
    <row r="11" spans="1:8" x14ac:dyDescent="0.35">
      <c r="A11" s="23">
        <v>10</v>
      </c>
      <c r="B11" s="24">
        <v>0</v>
      </c>
      <c r="C11" s="25">
        <v>1</v>
      </c>
      <c r="D11" s="25">
        <v>1</v>
      </c>
      <c r="E11" t="s">
        <v>96</v>
      </c>
      <c r="F11" t="s">
        <v>97</v>
      </c>
      <c r="G11" t="s">
        <v>87</v>
      </c>
      <c r="H11">
        <v>26</v>
      </c>
    </row>
    <row r="12" spans="1:8" x14ac:dyDescent="0.35">
      <c r="A12" s="23">
        <v>10</v>
      </c>
      <c r="B12" s="24">
        <v>0</v>
      </c>
      <c r="C12" s="25">
        <v>1</v>
      </c>
      <c r="D12" s="25">
        <v>1</v>
      </c>
      <c r="E12" t="s">
        <v>96</v>
      </c>
      <c r="F12" t="s">
        <v>111</v>
      </c>
      <c r="G12" t="s">
        <v>87</v>
      </c>
      <c r="H12">
        <v>1</v>
      </c>
    </row>
    <row r="13" spans="1:8" x14ac:dyDescent="0.35">
      <c r="A13" s="23">
        <v>10</v>
      </c>
      <c r="B13" s="24">
        <v>0</v>
      </c>
      <c r="C13" s="25">
        <v>1</v>
      </c>
      <c r="D13" s="25">
        <v>1</v>
      </c>
      <c r="E13" t="s">
        <v>163</v>
      </c>
      <c r="F13" t="s">
        <v>99</v>
      </c>
      <c r="G13" t="s">
        <v>87</v>
      </c>
      <c r="H13">
        <v>33</v>
      </c>
    </row>
    <row r="14" spans="1:8" x14ac:dyDescent="0.35">
      <c r="A14" s="23">
        <v>10</v>
      </c>
      <c r="B14" s="24">
        <v>0</v>
      </c>
      <c r="C14" s="25">
        <v>1</v>
      </c>
      <c r="D14" s="25">
        <v>1</v>
      </c>
      <c r="E14" t="s">
        <v>163</v>
      </c>
      <c r="F14" t="s">
        <v>98</v>
      </c>
      <c r="G14" t="s">
        <v>87</v>
      </c>
      <c r="H14">
        <v>51</v>
      </c>
    </row>
    <row r="15" spans="1:8" x14ac:dyDescent="0.35">
      <c r="A15" s="23">
        <v>10</v>
      </c>
      <c r="B15" s="24">
        <v>0</v>
      </c>
      <c r="C15" s="24">
        <v>1</v>
      </c>
      <c r="D15" s="24">
        <v>1</v>
      </c>
      <c r="E15" t="s">
        <v>86</v>
      </c>
      <c r="F15" t="s">
        <v>164</v>
      </c>
      <c r="G15" t="s">
        <v>87</v>
      </c>
      <c r="H15">
        <v>84</v>
      </c>
    </row>
    <row r="16" spans="1:8" x14ac:dyDescent="0.35">
      <c r="A16" s="23">
        <v>10</v>
      </c>
      <c r="B16" s="24">
        <v>0</v>
      </c>
      <c r="C16" s="25" t="s">
        <v>84</v>
      </c>
      <c r="D16" s="25" t="s">
        <v>83</v>
      </c>
      <c r="E16" t="s">
        <v>116</v>
      </c>
      <c r="F16" t="s">
        <v>165</v>
      </c>
      <c r="G16" t="s">
        <v>85</v>
      </c>
    </row>
    <row r="17" spans="1:8" x14ac:dyDescent="0.35">
      <c r="A17" s="23">
        <v>10</v>
      </c>
      <c r="B17" s="24">
        <v>0</v>
      </c>
      <c r="C17" s="25" t="s">
        <v>84</v>
      </c>
      <c r="D17" s="25" t="s">
        <v>83</v>
      </c>
      <c r="E17" t="s">
        <v>114</v>
      </c>
      <c r="F17" t="s">
        <v>166</v>
      </c>
      <c r="G17" t="s">
        <v>85</v>
      </c>
    </row>
    <row r="18" spans="1:8" x14ac:dyDescent="0.35">
      <c r="A18" s="23">
        <v>10</v>
      </c>
      <c r="B18" s="24">
        <v>0</v>
      </c>
      <c r="C18" s="25" t="s">
        <v>84</v>
      </c>
      <c r="D18" s="25" t="s">
        <v>83</v>
      </c>
      <c r="E18" t="s">
        <v>116</v>
      </c>
      <c r="F18" t="s">
        <v>122</v>
      </c>
      <c r="G18" t="s">
        <v>85</v>
      </c>
    </row>
    <row r="19" spans="1:8" x14ac:dyDescent="0.35">
      <c r="A19" s="23">
        <v>10</v>
      </c>
      <c r="B19" s="24">
        <v>0</v>
      </c>
      <c r="C19" s="25" t="s">
        <v>84</v>
      </c>
      <c r="D19" s="25" t="s">
        <v>83</v>
      </c>
      <c r="E19" t="s">
        <v>114</v>
      </c>
      <c r="F19" t="s">
        <v>121</v>
      </c>
      <c r="G19" t="s">
        <v>85</v>
      </c>
    </row>
    <row r="20" spans="1:8" x14ac:dyDescent="0.35">
      <c r="A20" s="23">
        <v>10</v>
      </c>
      <c r="B20" s="24">
        <v>0</v>
      </c>
      <c r="C20" s="25" t="s">
        <v>84</v>
      </c>
      <c r="D20" s="25" t="s">
        <v>83</v>
      </c>
      <c r="E20" t="s">
        <v>116</v>
      </c>
      <c r="F20" t="s">
        <v>167</v>
      </c>
      <c r="G20" t="s">
        <v>85</v>
      </c>
    </row>
    <row r="21" spans="1:8" x14ac:dyDescent="0.35">
      <c r="A21" s="23">
        <v>10</v>
      </c>
      <c r="B21" s="24">
        <v>0</v>
      </c>
      <c r="C21" s="25" t="s">
        <v>84</v>
      </c>
      <c r="D21" s="25" t="s">
        <v>83</v>
      </c>
      <c r="E21" s="25" t="s">
        <v>101</v>
      </c>
      <c r="F21" s="27" t="s">
        <v>102</v>
      </c>
      <c r="G21" t="s">
        <v>85</v>
      </c>
      <c r="H21" s="28"/>
    </row>
    <row r="22" spans="1:8" x14ac:dyDescent="0.35">
      <c r="A22" s="23">
        <v>10</v>
      </c>
      <c r="B22" s="25" t="s">
        <v>83</v>
      </c>
      <c r="C22">
        <v>1</v>
      </c>
      <c r="D22" s="25" t="s">
        <v>83</v>
      </c>
      <c r="E22" t="s">
        <v>125</v>
      </c>
      <c r="F22" s="33" t="s">
        <v>168</v>
      </c>
      <c r="G22" t="s">
        <v>85</v>
      </c>
    </row>
    <row r="23" spans="1:8" x14ac:dyDescent="0.35">
      <c r="A23" s="23">
        <v>10</v>
      </c>
      <c r="B23" s="25" t="s">
        <v>83</v>
      </c>
      <c r="C23">
        <v>1</v>
      </c>
      <c r="D23" s="25" t="s">
        <v>84</v>
      </c>
      <c r="E23" t="s">
        <v>174</v>
      </c>
      <c r="F23" t="s">
        <v>89</v>
      </c>
      <c r="G23" t="s">
        <v>87</v>
      </c>
      <c r="H23">
        <v>311</v>
      </c>
    </row>
    <row r="24" spans="1:8" x14ac:dyDescent="0.35">
      <c r="A24" s="23">
        <v>10</v>
      </c>
      <c r="B24" s="25" t="s">
        <v>83</v>
      </c>
      <c r="C24">
        <v>1</v>
      </c>
      <c r="D24" s="25" t="s">
        <v>84</v>
      </c>
      <c r="E24" t="s">
        <v>175</v>
      </c>
      <c r="F24" t="s">
        <v>176</v>
      </c>
      <c r="G24" t="s">
        <v>87</v>
      </c>
      <c r="H24">
        <v>176</v>
      </c>
    </row>
    <row r="25" spans="1:8" x14ac:dyDescent="0.35">
      <c r="A25" s="23">
        <v>10</v>
      </c>
      <c r="B25" s="25" t="s">
        <v>83</v>
      </c>
      <c r="C25">
        <v>1</v>
      </c>
      <c r="D25" s="25" t="s">
        <v>84</v>
      </c>
      <c r="E25" t="s">
        <v>175</v>
      </c>
      <c r="F25" t="s">
        <v>204</v>
      </c>
      <c r="G25" t="s">
        <v>87</v>
      </c>
      <c r="H25">
        <f>311-H24</f>
        <v>135</v>
      </c>
    </row>
    <row r="26" spans="1:8" x14ac:dyDescent="0.35">
      <c r="A26" s="23">
        <v>10</v>
      </c>
      <c r="B26" s="25" t="s">
        <v>83</v>
      </c>
      <c r="C26">
        <v>1</v>
      </c>
      <c r="D26" s="25" t="s">
        <v>84</v>
      </c>
      <c r="E26" t="s">
        <v>178</v>
      </c>
      <c r="F26" t="s">
        <v>28</v>
      </c>
      <c r="G26" t="s">
        <v>87</v>
      </c>
      <c r="H26">
        <v>60</v>
      </c>
    </row>
    <row r="27" spans="1:8" x14ac:dyDescent="0.35">
      <c r="A27" s="23">
        <v>10</v>
      </c>
      <c r="B27" s="25" t="s">
        <v>83</v>
      </c>
      <c r="C27">
        <v>1</v>
      </c>
      <c r="D27" s="25" t="s">
        <v>84</v>
      </c>
      <c r="E27" t="s">
        <v>178</v>
      </c>
      <c r="F27" t="s">
        <v>179</v>
      </c>
      <c r="G27" t="s">
        <v>87</v>
      </c>
      <c r="H27">
        <v>24</v>
      </c>
    </row>
  </sheetData>
  <hyperlinks>
    <hyperlink ref="F21" r:id="rId1" xr:uid="{019EF147-0C68-4EDF-8B74-C5BDC3AD4A4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13B45-1DC0-4C4B-91B2-EDBA7D5EBCAA}">
  <dimension ref="A1:H34"/>
  <sheetViews>
    <sheetView workbookViewId="0">
      <selection activeCell="L10" sqref="L10"/>
    </sheetView>
  </sheetViews>
  <sheetFormatPr defaultColWidth="10.81640625" defaultRowHeight="14.5" x14ac:dyDescent="0.35"/>
  <sheetData>
    <row r="1" spans="1:8" s="8" customFormat="1" ht="43.5" x14ac:dyDescent="0.35">
      <c r="A1" s="5" t="s">
        <v>33</v>
      </c>
      <c r="B1" s="6" t="s">
        <v>76</v>
      </c>
      <c r="C1" s="6" t="s">
        <v>77</v>
      </c>
      <c r="D1" s="6" t="s">
        <v>78</v>
      </c>
      <c r="E1" s="7" t="s">
        <v>79</v>
      </c>
      <c r="F1" s="7" t="s">
        <v>80</v>
      </c>
      <c r="G1" s="7" t="s">
        <v>81</v>
      </c>
      <c r="H1" s="7" t="s">
        <v>82</v>
      </c>
    </row>
    <row r="2" spans="1:8" x14ac:dyDescent="0.35">
      <c r="A2" s="23">
        <v>11</v>
      </c>
      <c r="B2" s="24">
        <v>0</v>
      </c>
      <c r="C2" s="25">
        <v>1</v>
      </c>
      <c r="D2" s="25">
        <v>1</v>
      </c>
      <c r="E2" t="s">
        <v>88</v>
      </c>
      <c r="F2" s="26" t="s">
        <v>162</v>
      </c>
      <c r="G2" t="s">
        <v>87</v>
      </c>
      <c r="H2">
        <v>1344</v>
      </c>
    </row>
    <row r="3" spans="1:8" x14ac:dyDescent="0.35">
      <c r="A3" s="23">
        <v>11</v>
      </c>
      <c r="B3" s="24">
        <v>0</v>
      </c>
      <c r="C3" s="25">
        <v>1</v>
      </c>
      <c r="D3" s="25">
        <v>1</v>
      </c>
      <c r="E3" t="s">
        <v>90</v>
      </c>
      <c r="F3" t="s">
        <v>91</v>
      </c>
      <c r="G3" t="s">
        <v>87</v>
      </c>
      <c r="H3">
        <v>257</v>
      </c>
    </row>
    <row r="4" spans="1:8" x14ac:dyDescent="0.35">
      <c r="A4" s="23">
        <v>11</v>
      </c>
      <c r="B4" s="24">
        <v>0</v>
      </c>
      <c r="C4" s="25">
        <v>1</v>
      </c>
      <c r="D4" s="25">
        <v>1</v>
      </c>
      <c r="E4" t="s">
        <v>90</v>
      </c>
      <c r="F4" t="s">
        <v>92</v>
      </c>
      <c r="G4" t="s">
        <v>87</v>
      </c>
      <c r="H4">
        <v>454</v>
      </c>
    </row>
    <row r="5" spans="1:8" x14ac:dyDescent="0.35">
      <c r="A5" s="23">
        <v>11</v>
      </c>
      <c r="B5" s="24">
        <v>0</v>
      </c>
      <c r="C5" s="25">
        <v>1</v>
      </c>
      <c r="D5" s="25">
        <v>1</v>
      </c>
      <c r="E5" t="s">
        <v>90</v>
      </c>
      <c r="F5" t="s">
        <v>93</v>
      </c>
      <c r="G5" t="s">
        <v>87</v>
      </c>
      <c r="H5">
        <v>347</v>
      </c>
    </row>
    <row r="6" spans="1:8" x14ac:dyDescent="0.35">
      <c r="A6" s="23">
        <v>11</v>
      </c>
      <c r="B6" s="24">
        <v>0</v>
      </c>
      <c r="C6" s="25">
        <v>1</v>
      </c>
      <c r="D6" s="25">
        <v>1</v>
      </c>
      <c r="E6" t="s">
        <v>90</v>
      </c>
      <c r="F6" t="s">
        <v>94</v>
      </c>
      <c r="G6" t="s">
        <v>87</v>
      </c>
      <c r="H6">
        <v>212</v>
      </c>
    </row>
    <row r="7" spans="1:8" x14ac:dyDescent="0.35">
      <c r="A7" s="23">
        <v>11</v>
      </c>
      <c r="B7" s="24">
        <v>0</v>
      </c>
      <c r="C7" s="25">
        <v>1</v>
      </c>
      <c r="D7" s="25">
        <v>1</v>
      </c>
      <c r="E7" t="s">
        <v>90</v>
      </c>
      <c r="F7" t="s">
        <v>211</v>
      </c>
      <c r="G7" t="s">
        <v>87</v>
      </c>
      <c r="H7">
        <v>34</v>
      </c>
    </row>
    <row r="8" spans="1:8" x14ac:dyDescent="0.35">
      <c r="A8" s="23">
        <v>11</v>
      </c>
      <c r="B8" s="24">
        <v>0</v>
      </c>
      <c r="C8" s="25">
        <v>1</v>
      </c>
      <c r="D8" s="25">
        <v>1</v>
      </c>
      <c r="E8" t="s">
        <v>90</v>
      </c>
      <c r="F8" t="s">
        <v>217</v>
      </c>
      <c r="G8" t="s">
        <v>87</v>
      </c>
      <c r="H8">
        <v>7</v>
      </c>
    </row>
    <row r="9" spans="1:8" x14ac:dyDescent="0.35">
      <c r="A9" s="23">
        <v>11</v>
      </c>
      <c r="B9" s="24">
        <v>0</v>
      </c>
      <c r="C9" s="25">
        <v>1</v>
      </c>
      <c r="D9" s="25">
        <v>1</v>
      </c>
      <c r="E9" t="s">
        <v>90</v>
      </c>
      <c r="F9" t="s">
        <v>95</v>
      </c>
      <c r="G9" t="s">
        <v>87</v>
      </c>
      <c r="H9">
        <v>33</v>
      </c>
    </row>
    <row r="10" spans="1:8" x14ac:dyDescent="0.35">
      <c r="A10" s="23">
        <v>11</v>
      </c>
      <c r="B10" s="24">
        <v>0</v>
      </c>
      <c r="C10" s="25">
        <v>1</v>
      </c>
      <c r="D10" s="25">
        <v>1</v>
      </c>
      <c r="E10" t="s">
        <v>96</v>
      </c>
      <c r="F10" t="s">
        <v>104</v>
      </c>
      <c r="G10" t="s">
        <v>87</v>
      </c>
      <c r="H10">
        <v>954</v>
      </c>
    </row>
    <row r="11" spans="1:8" x14ac:dyDescent="0.35">
      <c r="A11" s="23">
        <v>11</v>
      </c>
      <c r="B11" s="24">
        <v>0</v>
      </c>
      <c r="C11" s="25">
        <v>1</v>
      </c>
      <c r="D11" s="25">
        <v>1</v>
      </c>
      <c r="E11" t="s">
        <v>96</v>
      </c>
      <c r="F11" t="s">
        <v>105</v>
      </c>
      <c r="G11" t="s">
        <v>87</v>
      </c>
      <c r="H11">
        <v>131</v>
      </c>
    </row>
    <row r="12" spans="1:8" x14ac:dyDescent="0.35">
      <c r="A12" s="23">
        <v>11</v>
      </c>
      <c r="B12" s="24">
        <v>0</v>
      </c>
      <c r="C12" s="25">
        <v>1</v>
      </c>
      <c r="D12" s="25">
        <v>1</v>
      </c>
      <c r="E12" t="s">
        <v>96</v>
      </c>
      <c r="F12" t="s">
        <v>106</v>
      </c>
      <c r="G12" t="s">
        <v>87</v>
      </c>
      <c r="H12">
        <v>71</v>
      </c>
    </row>
    <row r="13" spans="1:8" x14ac:dyDescent="0.35">
      <c r="A13" s="23">
        <v>11</v>
      </c>
      <c r="B13" s="24">
        <v>0</v>
      </c>
      <c r="C13" s="25">
        <v>1</v>
      </c>
      <c r="D13" s="25">
        <v>1</v>
      </c>
      <c r="E13" t="s">
        <v>96</v>
      </c>
      <c r="F13" t="s">
        <v>108</v>
      </c>
      <c r="G13" t="s">
        <v>87</v>
      </c>
      <c r="H13">
        <v>173</v>
      </c>
    </row>
    <row r="14" spans="1:8" x14ac:dyDescent="0.35">
      <c r="A14" s="23">
        <v>11</v>
      </c>
      <c r="B14" s="24">
        <v>0</v>
      </c>
      <c r="C14" s="25">
        <v>1</v>
      </c>
      <c r="D14" s="25">
        <v>1</v>
      </c>
      <c r="E14" t="s">
        <v>96</v>
      </c>
      <c r="F14" t="s">
        <v>111</v>
      </c>
      <c r="G14" t="s">
        <v>87</v>
      </c>
      <c r="H14">
        <v>4</v>
      </c>
    </row>
    <row r="15" spans="1:8" x14ac:dyDescent="0.35">
      <c r="A15" s="23">
        <v>11</v>
      </c>
      <c r="B15" s="24">
        <v>0</v>
      </c>
      <c r="C15" s="25">
        <v>1</v>
      </c>
      <c r="D15" s="25">
        <v>1</v>
      </c>
      <c r="E15" t="s">
        <v>96</v>
      </c>
      <c r="F15" t="s">
        <v>110</v>
      </c>
      <c r="G15" t="s">
        <v>87</v>
      </c>
      <c r="H15">
        <v>11</v>
      </c>
    </row>
    <row r="16" spans="1:8" x14ac:dyDescent="0.35">
      <c r="A16" s="23">
        <v>11</v>
      </c>
      <c r="B16" s="24">
        <v>0</v>
      </c>
      <c r="C16" s="25">
        <v>1</v>
      </c>
      <c r="D16" s="25">
        <v>1</v>
      </c>
      <c r="E16" t="s">
        <v>163</v>
      </c>
      <c r="F16" t="s">
        <v>98</v>
      </c>
      <c r="G16" t="s">
        <v>87</v>
      </c>
      <c r="H16">
        <v>991</v>
      </c>
    </row>
    <row r="17" spans="1:8" x14ac:dyDescent="0.35">
      <c r="A17" s="23">
        <v>11</v>
      </c>
      <c r="B17" s="24">
        <v>0</v>
      </c>
      <c r="C17" s="25">
        <v>1</v>
      </c>
      <c r="D17" s="25">
        <v>1</v>
      </c>
      <c r="E17" t="s">
        <v>163</v>
      </c>
      <c r="F17" t="s">
        <v>99</v>
      </c>
      <c r="G17" t="s">
        <v>87</v>
      </c>
      <c r="H17">
        <v>353</v>
      </c>
    </row>
    <row r="18" spans="1:8" x14ac:dyDescent="0.35">
      <c r="A18" s="23">
        <v>11</v>
      </c>
      <c r="B18" s="24">
        <v>0</v>
      </c>
      <c r="C18" s="25">
        <v>1</v>
      </c>
      <c r="D18" s="25">
        <v>1</v>
      </c>
      <c r="E18" t="s">
        <v>100</v>
      </c>
      <c r="F18" t="s">
        <v>112</v>
      </c>
      <c r="G18" t="s">
        <v>87</v>
      </c>
      <c r="H18">
        <f>1344-SUM(H19:H20)</f>
        <v>1066</v>
      </c>
    </row>
    <row r="19" spans="1:8" x14ac:dyDescent="0.35">
      <c r="A19" s="23">
        <v>11</v>
      </c>
      <c r="B19" s="24">
        <v>0</v>
      </c>
      <c r="C19" s="25">
        <v>1</v>
      </c>
      <c r="D19" s="25">
        <v>1</v>
      </c>
      <c r="E19" t="s">
        <v>100</v>
      </c>
      <c r="F19" t="s">
        <v>113</v>
      </c>
      <c r="G19" t="s">
        <v>87</v>
      </c>
      <c r="H19">
        <v>187</v>
      </c>
    </row>
    <row r="20" spans="1:8" x14ac:dyDescent="0.35">
      <c r="A20" s="23">
        <v>11</v>
      </c>
      <c r="B20" s="24">
        <v>0</v>
      </c>
      <c r="C20" s="25">
        <v>1</v>
      </c>
      <c r="D20" s="25">
        <v>1</v>
      </c>
      <c r="E20" t="s">
        <v>100</v>
      </c>
      <c r="F20" t="s">
        <v>105</v>
      </c>
      <c r="G20" t="s">
        <v>87</v>
      </c>
      <c r="H20">
        <v>91</v>
      </c>
    </row>
    <row r="21" spans="1:8" x14ac:dyDescent="0.35">
      <c r="A21" s="23">
        <v>11</v>
      </c>
      <c r="B21" s="24">
        <v>0</v>
      </c>
      <c r="C21" s="24">
        <v>1</v>
      </c>
      <c r="D21" s="24">
        <v>1</v>
      </c>
      <c r="E21" t="s">
        <v>86</v>
      </c>
      <c r="F21" t="s">
        <v>209</v>
      </c>
      <c r="G21" t="s">
        <v>87</v>
      </c>
      <c r="H21">
        <v>1344</v>
      </c>
    </row>
    <row r="22" spans="1:8" x14ac:dyDescent="0.35">
      <c r="A22" s="23">
        <v>11</v>
      </c>
      <c r="B22" s="24">
        <v>0</v>
      </c>
      <c r="C22" s="25" t="s">
        <v>84</v>
      </c>
      <c r="D22" s="25" t="s">
        <v>83</v>
      </c>
      <c r="E22" t="s">
        <v>116</v>
      </c>
      <c r="F22" t="s">
        <v>165</v>
      </c>
      <c r="G22" t="s">
        <v>85</v>
      </c>
    </row>
    <row r="23" spans="1:8" x14ac:dyDescent="0.35">
      <c r="A23" s="23">
        <v>11</v>
      </c>
      <c r="B23" s="24">
        <v>0</v>
      </c>
      <c r="C23" s="25" t="s">
        <v>84</v>
      </c>
      <c r="D23" s="25" t="s">
        <v>83</v>
      </c>
      <c r="E23" t="s">
        <v>114</v>
      </c>
      <c r="F23" t="s">
        <v>166</v>
      </c>
      <c r="G23" t="s">
        <v>85</v>
      </c>
    </row>
    <row r="24" spans="1:8" x14ac:dyDescent="0.35">
      <c r="A24" s="23">
        <v>11</v>
      </c>
      <c r="B24" s="24">
        <v>0</v>
      </c>
      <c r="C24" s="25" t="s">
        <v>84</v>
      </c>
      <c r="D24" s="25" t="s">
        <v>83</v>
      </c>
      <c r="E24" t="s">
        <v>116</v>
      </c>
      <c r="F24" t="s">
        <v>122</v>
      </c>
      <c r="G24" t="s">
        <v>85</v>
      </c>
    </row>
    <row r="25" spans="1:8" x14ac:dyDescent="0.35">
      <c r="A25" s="23">
        <v>11</v>
      </c>
      <c r="B25" s="24">
        <v>0</v>
      </c>
      <c r="C25" s="25" t="s">
        <v>84</v>
      </c>
      <c r="D25" s="25" t="s">
        <v>83</v>
      </c>
      <c r="E25" t="s">
        <v>114</v>
      </c>
      <c r="F25" t="s">
        <v>121</v>
      </c>
      <c r="G25" t="s">
        <v>85</v>
      </c>
    </row>
    <row r="26" spans="1:8" x14ac:dyDescent="0.35">
      <c r="A26" s="23">
        <v>11</v>
      </c>
      <c r="B26" s="24">
        <v>0</v>
      </c>
      <c r="C26" s="25" t="s">
        <v>84</v>
      </c>
      <c r="D26" s="25" t="s">
        <v>83</v>
      </c>
      <c r="E26" t="s">
        <v>116</v>
      </c>
      <c r="F26" t="s">
        <v>167</v>
      </c>
      <c r="G26" t="s">
        <v>85</v>
      </c>
    </row>
    <row r="27" spans="1:8" x14ac:dyDescent="0.35">
      <c r="A27" s="23">
        <v>11</v>
      </c>
      <c r="B27" s="25" t="s">
        <v>83</v>
      </c>
      <c r="C27" s="25" t="s">
        <v>84</v>
      </c>
      <c r="D27" s="25" t="s">
        <v>83</v>
      </c>
      <c r="E27" s="25" t="s">
        <v>101</v>
      </c>
      <c r="F27" s="27" t="s">
        <v>102</v>
      </c>
      <c r="G27" t="s">
        <v>85</v>
      </c>
      <c r="H27" s="28"/>
    </row>
    <row r="28" spans="1:8" x14ac:dyDescent="0.35">
      <c r="A28" s="23">
        <v>11</v>
      </c>
      <c r="B28" s="25" t="s">
        <v>83</v>
      </c>
      <c r="C28">
        <v>1</v>
      </c>
      <c r="D28" s="25" t="s">
        <v>83</v>
      </c>
      <c r="E28" t="s">
        <v>125</v>
      </c>
      <c r="F28" s="33" t="s">
        <v>169</v>
      </c>
      <c r="G28" t="s">
        <v>85</v>
      </c>
    </row>
    <row r="29" spans="1:8" x14ac:dyDescent="0.35">
      <c r="A29" s="23">
        <v>11</v>
      </c>
      <c r="B29" s="25" t="s">
        <v>83</v>
      </c>
      <c r="C29">
        <v>1</v>
      </c>
      <c r="D29" s="25" t="s">
        <v>84</v>
      </c>
      <c r="E29" t="s">
        <v>174</v>
      </c>
      <c r="F29" t="s">
        <v>89</v>
      </c>
      <c r="G29" t="s">
        <v>87</v>
      </c>
      <c r="H29">
        <v>4995</v>
      </c>
    </row>
    <row r="30" spans="1:8" x14ac:dyDescent="0.35">
      <c r="A30" s="23">
        <v>11</v>
      </c>
      <c r="B30" s="25" t="s">
        <v>83</v>
      </c>
      <c r="C30">
        <v>1</v>
      </c>
      <c r="D30" s="25" t="s">
        <v>84</v>
      </c>
      <c r="E30" t="s">
        <v>292</v>
      </c>
      <c r="F30" t="s">
        <v>28</v>
      </c>
      <c r="G30" t="s">
        <v>87</v>
      </c>
      <c r="H30">
        <v>1326</v>
      </c>
    </row>
    <row r="31" spans="1:8" x14ac:dyDescent="0.35">
      <c r="A31" s="23">
        <v>11</v>
      </c>
      <c r="B31" s="25" t="s">
        <v>83</v>
      </c>
      <c r="C31">
        <v>1</v>
      </c>
      <c r="D31" s="25" t="s">
        <v>84</v>
      </c>
      <c r="E31" t="s">
        <v>292</v>
      </c>
      <c r="F31" t="s">
        <v>179</v>
      </c>
      <c r="G31" t="s">
        <v>87</v>
      </c>
      <c r="H31">
        <f>H29-H30</f>
        <v>3669</v>
      </c>
    </row>
    <row r="32" spans="1:8" x14ac:dyDescent="0.35">
      <c r="A32" s="23">
        <v>11</v>
      </c>
      <c r="B32" s="25" t="s">
        <v>83</v>
      </c>
      <c r="C32">
        <v>1</v>
      </c>
      <c r="D32" s="25" t="s">
        <v>84</v>
      </c>
      <c r="E32" t="s">
        <v>175</v>
      </c>
      <c r="F32" t="s">
        <v>176</v>
      </c>
      <c r="G32" t="s">
        <v>87</v>
      </c>
      <c r="H32">
        <v>3568</v>
      </c>
    </row>
    <row r="33" spans="1:8" x14ac:dyDescent="0.35">
      <c r="A33" s="23">
        <v>11</v>
      </c>
      <c r="B33" s="25" t="s">
        <v>83</v>
      </c>
      <c r="C33">
        <v>1</v>
      </c>
      <c r="D33" s="25" t="s">
        <v>84</v>
      </c>
      <c r="E33" t="s">
        <v>175</v>
      </c>
      <c r="F33" t="s">
        <v>177</v>
      </c>
      <c r="G33" t="s">
        <v>87</v>
      </c>
      <c r="H33">
        <v>898</v>
      </c>
    </row>
    <row r="34" spans="1:8" x14ac:dyDescent="0.35">
      <c r="A34" s="23">
        <v>11</v>
      </c>
      <c r="B34" s="25" t="s">
        <v>83</v>
      </c>
      <c r="C34">
        <v>1</v>
      </c>
      <c r="D34" s="25" t="s">
        <v>84</v>
      </c>
      <c r="E34" t="s">
        <v>175</v>
      </c>
      <c r="F34" t="s">
        <v>204</v>
      </c>
      <c r="G34" t="s">
        <v>87</v>
      </c>
      <c r="H34">
        <v>529</v>
      </c>
    </row>
  </sheetData>
  <hyperlinks>
    <hyperlink ref="F27" r:id="rId1" xr:uid="{CF9A7E6C-E729-4282-A1FE-6BCA353A77EA}"/>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18D9E-9867-9E4C-8584-4BF79C26F056}">
  <dimension ref="A1:H102"/>
  <sheetViews>
    <sheetView workbookViewId="0">
      <selection activeCell="I99" sqref="I99"/>
    </sheetView>
  </sheetViews>
  <sheetFormatPr defaultColWidth="10.81640625" defaultRowHeight="14.5" x14ac:dyDescent="0.35"/>
  <cols>
    <col min="5" max="5" width="17.36328125" customWidth="1"/>
    <col min="6" max="6" width="20" customWidth="1"/>
    <col min="12" max="12" width="54.90625" bestFit="1" customWidth="1"/>
  </cols>
  <sheetData>
    <row r="1" spans="1:8" s="8" customFormat="1" ht="43.5" x14ac:dyDescent="0.35">
      <c r="A1" s="5" t="s">
        <v>33</v>
      </c>
      <c r="B1" s="6" t="s">
        <v>76</v>
      </c>
      <c r="C1" s="6" t="s">
        <v>77</v>
      </c>
      <c r="D1" s="6" t="s">
        <v>78</v>
      </c>
      <c r="E1" s="7" t="s">
        <v>79</v>
      </c>
      <c r="F1" s="7" t="s">
        <v>80</v>
      </c>
      <c r="G1" s="7" t="s">
        <v>81</v>
      </c>
      <c r="H1" s="7" t="s">
        <v>82</v>
      </c>
    </row>
    <row r="2" spans="1:8" x14ac:dyDescent="0.35">
      <c r="A2" s="23">
        <v>12</v>
      </c>
      <c r="B2" s="24">
        <v>0</v>
      </c>
      <c r="C2" s="25">
        <v>1</v>
      </c>
      <c r="D2" s="25">
        <v>1</v>
      </c>
      <c r="E2" t="s">
        <v>88</v>
      </c>
      <c r="F2" s="26" t="s">
        <v>162</v>
      </c>
      <c r="G2" t="s">
        <v>87</v>
      </c>
      <c r="H2">
        <v>7706</v>
      </c>
    </row>
    <row r="3" spans="1:8" x14ac:dyDescent="0.35">
      <c r="A3" s="23">
        <v>12</v>
      </c>
      <c r="B3" s="24">
        <v>0</v>
      </c>
      <c r="C3" s="25">
        <v>1</v>
      </c>
      <c r="D3" s="25">
        <v>1</v>
      </c>
      <c r="E3" t="s">
        <v>90</v>
      </c>
      <c r="F3" t="s">
        <v>91</v>
      </c>
      <c r="G3" t="s">
        <v>87</v>
      </c>
      <c r="H3">
        <v>1747</v>
      </c>
    </row>
    <row r="4" spans="1:8" x14ac:dyDescent="0.35">
      <c r="A4" s="23">
        <v>12</v>
      </c>
      <c r="B4" s="24">
        <v>0</v>
      </c>
      <c r="C4" s="25">
        <v>1</v>
      </c>
      <c r="D4" s="25">
        <v>1</v>
      </c>
      <c r="E4" t="s">
        <v>90</v>
      </c>
      <c r="F4" t="s">
        <v>92</v>
      </c>
      <c r="G4" t="s">
        <v>87</v>
      </c>
      <c r="H4">
        <v>1689</v>
      </c>
    </row>
    <row r="5" spans="1:8" x14ac:dyDescent="0.35">
      <c r="A5" s="23">
        <v>12</v>
      </c>
      <c r="B5" s="24">
        <v>0</v>
      </c>
      <c r="C5" s="25">
        <v>1</v>
      </c>
      <c r="D5" s="25">
        <v>1</v>
      </c>
      <c r="E5" t="s">
        <v>90</v>
      </c>
      <c r="F5" t="s">
        <v>93</v>
      </c>
      <c r="G5" t="s">
        <v>87</v>
      </c>
      <c r="H5">
        <v>1608</v>
      </c>
    </row>
    <row r="6" spans="1:8" x14ac:dyDescent="0.35">
      <c r="A6" s="23">
        <v>12</v>
      </c>
      <c r="B6" s="24">
        <v>0</v>
      </c>
      <c r="C6" s="25">
        <v>1</v>
      </c>
      <c r="D6" s="25">
        <v>1</v>
      </c>
      <c r="E6" t="s">
        <v>90</v>
      </c>
      <c r="F6" t="s">
        <v>94</v>
      </c>
      <c r="G6" t="s">
        <v>87</v>
      </c>
      <c r="H6">
        <v>1063</v>
      </c>
    </row>
    <row r="7" spans="1:8" x14ac:dyDescent="0.35">
      <c r="A7" s="23">
        <v>12</v>
      </c>
      <c r="B7" s="24">
        <v>0</v>
      </c>
      <c r="C7" s="25">
        <v>1</v>
      </c>
      <c r="D7" s="25">
        <v>1</v>
      </c>
      <c r="E7" t="s">
        <v>90</v>
      </c>
      <c r="F7" t="s">
        <v>211</v>
      </c>
      <c r="G7" t="s">
        <v>87</v>
      </c>
      <c r="H7">
        <v>252</v>
      </c>
    </row>
    <row r="8" spans="1:8" x14ac:dyDescent="0.35">
      <c r="A8" s="23">
        <v>5</v>
      </c>
      <c r="B8" s="24">
        <v>0</v>
      </c>
      <c r="C8" s="25">
        <v>1</v>
      </c>
      <c r="D8" s="25">
        <v>1</v>
      </c>
      <c r="E8" t="s">
        <v>90</v>
      </c>
      <c r="F8" t="s">
        <v>217</v>
      </c>
      <c r="G8" t="s">
        <v>87</v>
      </c>
      <c r="H8">
        <v>80</v>
      </c>
    </row>
    <row r="9" spans="1:8" x14ac:dyDescent="0.35">
      <c r="A9" s="23">
        <v>5</v>
      </c>
      <c r="B9" s="24">
        <v>0</v>
      </c>
      <c r="C9" s="25">
        <v>1</v>
      </c>
      <c r="D9" s="25">
        <v>1</v>
      </c>
      <c r="E9" t="s">
        <v>90</v>
      </c>
      <c r="F9" t="s">
        <v>224</v>
      </c>
      <c r="G9" t="s">
        <v>87</v>
      </c>
      <c r="H9">
        <v>30</v>
      </c>
    </row>
    <row r="10" spans="1:8" x14ac:dyDescent="0.35">
      <c r="A10" s="23">
        <v>5</v>
      </c>
      <c r="B10" s="24">
        <v>0</v>
      </c>
      <c r="C10" s="25">
        <v>1</v>
      </c>
      <c r="D10" s="25">
        <v>1</v>
      </c>
      <c r="E10" t="s">
        <v>90</v>
      </c>
      <c r="F10" t="s">
        <v>225</v>
      </c>
      <c r="G10" t="s">
        <v>87</v>
      </c>
      <c r="H10">
        <v>20</v>
      </c>
    </row>
    <row r="11" spans="1:8" x14ac:dyDescent="0.35">
      <c r="A11" s="23">
        <v>12</v>
      </c>
      <c r="B11" s="24">
        <v>0</v>
      </c>
      <c r="C11" s="25">
        <v>1</v>
      </c>
      <c r="D11" s="25">
        <v>1</v>
      </c>
      <c r="E11" t="s">
        <v>90</v>
      </c>
      <c r="F11" t="s">
        <v>95</v>
      </c>
      <c r="G11" t="s">
        <v>87</v>
      </c>
      <c r="H11">
        <f>H2-SUM(H3:H10)</f>
        <v>1217</v>
      </c>
    </row>
    <row r="12" spans="1:8" x14ac:dyDescent="0.35">
      <c r="A12" s="23">
        <v>12</v>
      </c>
      <c r="B12" s="24">
        <v>0</v>
      </c>
      <c r="C12" s="25">
        <v>1</v>
      </c>
      <c r="D12" s="25">
        <v>1</v>
      </c>
      <c r="E12" t="s">
        <v>96</v>
      </c>
      <c r="F12" t="s">
        <v>104</v>
      </c>
      <c r="G12" t="s">
        <v>87</v>
      </c>
      <c r="H12">
        <v>3224</v>
      </c>
    </row>
    <row r="13" spans="1:8" x14ac:dyDescent="0.35">
      <c r="A13" s="23">
        <v>12</v>
      </c>
      <c r="B13" s="24">
        <v>0</v>
      </c>
      <c r="C13" s="25">
        <v>1</v>
      </c>
      <c r="D13" s="25">
        <v>1</v>
      </c>
      <c r="E13" t="s">
        <v>96</v>
      </c>
      <c r="F13" t="s">
        <v>106</v>
      </c>
      <c r="G13" t="s">
        <v>87</v>
      </c>
      <c r="H13">
        <v>194</v>
      </c>
    </row>
    <row r="14" spans="1:8" x14ac:dyDescent="0.35">
      <c r="A14" s="23">
        <v>12</v>
      </c>
      <c r="B14" s="24">
        <v>0</v>
      </c>
      <c r="C14" s="25">
        <v>1</v>
      </c>
      <c r="D14" s="25">
        <v>1</v>
      </c>
      <c r="E14" t="s">
        <v>96</v>
      </c>
      <c r="F14" t="s">
        <v>107</v>
      </c>
      <c r="G14" t="s">
        <v>87</v>
      </c>
      <c r="H14">
        <v>40</v>
      </c>
    </row>
    <row r="15" spans="1:8" x14ac:dyDescent="0.35">
      <c r="A15" s="23">
        <v>12</v>
      </c>
      <c r="B15" s="24">
        <v>0</v>
      </c>
      <c r="C15" s="25">
        <v>1</v>
      </c>
      <c r="D15" s="25">
        <v>1</v>
      </c>
      <c r="E15" t="s">
        <v>96</v>
      </c>
      <c r="F15" t="s">
        <v>108</v>
      </c>
      <c r="G15" t="s">
        <v>87</v>
      </c>
      <c r="H15">
        <v>437</v>
      </c>
    </row>
    <row r="16" spans="1:8" x14ac:dyDescent="0.35">
      <c r="A16" s="23">
        <v>12</v>
      </c>
      <c r="B16" s="24">
        <v>0</v>
      </c>
      <c r="C16" s="25">
        <v>1</v>
      </c>
      <c r="D16" s="25">
        <v>1</v>
      </c>
      <c r="E16" t="s">
        <v>96</v>
      </c>
      <c r="F16" t="s">
        <v>109</v>
      </c>
      <c r="G16" t="s">
        <v>87</v>
      </c>
      <c r="H16">
        <v>18</v>
      </c>
    </row>
    <row r="17" spans="1:8" x14ac:dyDescent="0.35">
      <c r="A17" s="23">
        <v>12</v>
      </c>
      <c r="B17" s="24">
        <v>0</v>
      </c>
      <c r="C17" s="25">
        <v>1</v>
      </c>
      <c r="D17" s="25">
        <v>1</v>
      </c>
      <c r="E17" t="s">
        <v>96</v>
      </c>
      <c r="F17" t="s">
        <v>97</v>
      </c>
      <c r="G17" t="s">
        <v>87</v>
      </c>
      <c r="H17">
        <f>2060+1679</f>
        <v>3739</v>
      </c>
    </row>
    <row r="18" spans="1:8" x14ac:dyDescent="0.35">
      <c r="A18" s="23">
        <v>12</v>
      </c>
      <c r="B18" s="24">
        <v>0</v>
      </c>
      <c r="C18" s="25">
        <v>1</v>
      </c>
      <c r="D18" s="25">
        <v>1</v>
      </c>
      <c r="E18" t="s">
        <v>96</v>
      </c>
      <c r="F18" t="s">
        <v>110</v>
      </c>
      <c r="G18" t="s">
        <v>87</v>
      </c>
      <c r="H18">
        <v>27</v>
      </c>
    </row>
    <row r="19" spans="1:8" x14ac:dyDescent="0.35">
      <c r="A19" s="23">
        <v>12</v>
      </c>
      <c r="B19" s="24">
        <v>0</v>
      </c>
      <c r="C19" s="25">
        <v>1</v>
      </c>
      <c r="D19" s="25">
        <v>1</v>
      </c>
      <c r="E19" t="s">
        <v>96</v>
      </c>
      <c r="F19" t="s">
        <v>111</v>
      </c>
      <c r="G19" t="s">
        <v>87</v>
      </c>
      <c r="H19">
        <v>27</v>
      </c>
    </row>
    <row r="20" spans="1:8" x14ac:dyDescent="0.35">
      <c r="A20" s="23">
        <v>12</v>
      </c>
      <c r="B20" s="24">
        <v>0</v>
      </c>
      <c r="C20" s="25">
        <v>1</v>
      </c>
      <c r="D20" s="25">
        <v>1</v>
      </c>
      <c r="E20" t="s">
        <v>163</v>
      </c>
      <c r="F20" t="s">
        <v>98</v>
      </c>
      <c r="G20" t="s">
        <v>87</v>
      </c>
      <c r="H20">
        <v>3903</v>
      </c>
    </row>
    <row r="21" spans="1:8" x14ac:dyDescent="0.35">
      <c r="A21" s="23">
        <v>12</v>
      </c>
      <c r="B21" s="24">
        <v>0</v>
      </c>
      <c r="C21" s="25">
        <v>1</v>
      </c>
      <c r="D21" s="25">
        <v>1</v>
      </c>
      <c r="E21" t="s">
        <v>163</v>
      </c>
      <c r="F21" t="s">
        <v>99</v>
      </c>
      <c r="G21" t="s">
        <v>87</v>
      </c>
      <c r="H21">
        <v>3708</v>
      </c>
    </row>
    <row r="22" spans="1:8" x14ac:dyDescent="0.35">
      <c r="A22" s="23">
        <v>12</v>
      </c>
      <c r="B22" s="24">
        <v>0</v>
      </c>
      <c r="C22" s="25">
        <v>1</v>
      </c>
      <c r="D22" s="25">
        <v>1</v>
      </c>
      <c r="E22" t="s">
        <v>163</v>
      </c>
      <c r="F22" t="s">
        <v>105</v>
      </c>
      <c r="G22" t="s">
        <v>87</v>
      </c>
      <c r="H22">
        <v>95</v>
      </c>
    </row>
    <row r="23" spans="1:8" x14ac:dyDescent="0.35">
      <c r="A23" s="23">
        <v>12</v>
      </c>
      <c r="B23" s="24">
        <v>0</v>
      </c>
      <c r="C23" s="25">
        <v>1</v>
      </c>
      <c r="D23" s="25">
        <v>1</v>
      </c>
      <c r="E23" t="s">
        <v>100</v>
      </c>
      <c r="F23" t="s">
        <v>112</v>
      </c>
      <c r="G23" t="s">
        <v>87</v>
      </c>
      <c r="H23">
        <v>3837</v>
      </c>
    </row>
    <row r="24" spans="1:8" x14ac:dyDescent="0.35">
      <c r="A24" s="23">
        <v>12</v>
      </c>
      <c r="B24" s="24">
        <v>0</v>
      </c>
      <c r="C24" s="25">
        <v>1</v>
      </c>
      <c r="D24" s="25">
        <v>1</v>
      </c>
      <c r="E24" t="s">
        <v>100</v>
      </c>
      <c r="F24" t="s">
        <v>113</v>
      </c>
      <c r="G24" t="s">
        <v>87</v>
      </c>
      <c r="H24">
        <v>677</v>
      </c>
    </row>
    <row r="25" spans="1:8" x14ac:dyDescent="0.35">
      <c r="A25" s="23">
        <v>12</v>
      </c>
      <c r="B25" s="24">
        <v>0</v>
      </c>
      <c r="C25" s="25">
        <v>1</v>
      </c>
      <c r="D25" s="25">
        <v>1</v>
      </c>
      <c r="E25" t="s">
        <v>100</v>
      </c>
      <c r="F25" t="s">
        <v>97</v>
      </c>
      <c r="G25" t="s">
        <v>87</v>
      </c>
      <c r="H25">
        <f>1132+2060</f>
        <v>3192</v>
      </c>
    </row>
    <row r="26" spans="1:8" x14ac:dyDescent="0.35">
      <c r="A26" s="23">
        <v>12</v>
      </c>
      <c r="B26" s="24">
        <v>0</v>
      </c>
      <c r="C26" s="25">
        <v>1</v>
      </c>
      <c r="D26" s="25">
        <v>1</v>
      </c>
      <c r="E26" t="s">
        <v>86</v>
      </c>
      <c r="F26" t="s">
        <v>229</v>
      </c>
      <c r="G26" t="s">
        <v>87</v>
      </c>
      <c r="H26">
        <v>1444</v>
      </c>
    </row>
    <row r="27" spans="1:8" x14ac:dyDescent="0.35">
      <c r="A27" s="23">
        <v>12</v>
      </c>
      <c r="B27" s="24">
        <v>0</v>
      </c>
      <c r="C27" s="25">
        <v>1</v>
      </c>
      <c r="D27" s="25">
        <v>1</v>
      </c>
      <c r="E27" t="s">
        <v>86</v>
      </c>
      <c r="F27" t="s">
        <v>230</v>
      </c>
      <c r="G27" t="s">
        <v>87</v>
      </c>
      <c r="H27">
        <v>833</v>
      </c>
    </row>
    <row r="28" spans="1:8" x14ac:dyDescent="0.35">
      <c r="A28" s="23">
        <v>12</v>
      </c>
      <c r="B28" s="24">
        <v>0</v>
      </c>
      <c r="C28" s="25">
        <v>1</v>
      </c>
      <c r="D28" s="25">
        <v>1</v>
      </c>
      <c r="E28" t="s">
        <v>86</v>
      </c>
      <c r="F28" t="s">
        <v>157</v>
      </c>
      <c r="G28" t="s">
        <v>87</v>
      </c>
      <c r="H28">
        <v>592</v>
      </c>
    </row>
    <row r="29" spans="1:8" x14ac:dyDescent="0.35">
      <c r="A29" s="23">
        <v>12</v>
      </c>
      <c r="B29" s="24">
        <v>0</v>
      </c>
      <c r="C29" s="25">
        <v>1</v>
      </c>
      <c r="D29" s="25">
        <v>1</v>
      </c>
      <c r="E29" t="s">
        <v>86</v>
      </c>
      <c r="F29" t="s">
        <v>231</v>
      </c>
      <c r="G29" t="s">
        <v>87</v>
      </c>
      <c r="H29">
        <v>398</v>
      </c>
    </row>
    <row r="30" spans="1:8" x14ac:dyDescent="0.35">
      <c r="A30" s="23">
        <v>12</v>
      </c>
      <c r="B30" s="24">
        <v>0</v>
      </c>
      <c r="C30" s="25">
        <v>1</v>
      </c>
      <c r="D30" s="25">
        <v>1</v>
      </c>
      <c r="E30" t="s">
        <v>86</v>
      </c>
      <c r="F30" t="s">
        <v>232</v>
      </c>
      <c r="G30" t="s">
        <v>87</v>
      </c>
      <c r="H30">
        <v>232</v>
      </c>
    </row>
    <row r="31" spans="1:8" x14ac:dyDescent="0.35">
      <c r="A31" s="23">
        <v>12</v>
      </c>
      <c r="B31" s="24">
        <v>0</v>
      </c>
      <c r="C31" s="25">
        <v>1</v>
      </c>
      <c r="D31" s="25">
        <v>1</v>
      </c>
      <c r="E31" t="s">
        <v>86</v>
      </c>
      <c r="F31" t="s">
        <v>233</v>
      </c>
      <c r="G31" t="s">
        <v>87</v>
      </c>
      <c r="H31">
        <v>135</v>
      </c>
    </row>
    <row r="32" spans="1:8" x14ac:dyDescent="0.35">
      <c r="A32" s="23">
        <v>12</v>
      </c>
      <c r="B32" s="24">
        <v>0</v>
      </c>
      <c r="C32" s="25">
        <v>1</v>
      </c>
      <c r="D32" s="25">
        <v>1</v>
      </c>
      <c r="E32" t="s">
        <v>86</v>
      </c>
      <c r="F32" t="s">
        <v>234</v>
      </c>
      <c r="G32" t="s">
        <v>87</v>
      </c>
      <c r="H32">
        <v>175</v>
      </c>
    </row>
    <row r="33" spans="1:8" x14ac:dyDescent="0.35">
      <c r="A33" s="23">
        <v>12</v>
      </c>
      <c r="B33" s="24">
        <v>0</v>
      </c>
      <c r="C33" s="25">
        <v>1</v>
      </c>
      <c r="D33" s="25">
        <v>1</v>
      </c>
      <c r="E33" t="s">
        <v>86</v>
      </c>
      <c r="F33" t="s">
        <v>235</v>
      </c>
      <c r="G33" t="s">
        <v>87</v>
      </c>
      <c r="H33">
        <v>110</v>
      </c>
    </row>
    <row r="34" spans="1:8" x14ac:dyDescent="0.35">
      <c r="A34" s="23">
        <v>12</v>
      </c>
      <c r="B34" s="24">
        <v>0</v>
      </c>
      <c r="C34" s="25">
        <v>1</v>
      </c>
      <c r="D34" s="25">
        <v>1</v>
      </c>
      <c r="E34" t="s">
        <v>86</v>
      </c>
      <c r="F34" t="s">
        <v>236</v>
      </c>
      <c r="G34" t="s">
        <v>87</v>
      </c>
      <c r="H34">
        <v>126</v>
      </c>
    </row>
    <row r="35" spans="1:8" x14ac:dyDescent="0.35">
      <c r="A35" s="23">
        <v>12</v>
      </c>
      <c r="B35" s="24">
        <v>0</v>
      </c>
      <c r="C35" s="25">
        <v>1</v>
      </c>
      <c r="D35" s="25">
        <v>1</v>
      </c>
      <c r="E35" t="s">
        <v>86</v>
      </c>
      <c r="F35" t="s">
        <v>237</v>
      </c>
      <c r="G35" t="s">
        <v>87</v>
      </c>
      <c r="H35">
        <v>119</v>
      </c>
    </row>
    <row r="36" spans="1:8" x14ac:dyDescent="0.35">
      <c r="A36" s="23">
        <v>12</v>
      </c>
      <c r="B36" s="24">
        <v>0</v>
      </c>
      <c r="C36" s="25">
        <v>1</v>
      </c>
      <c r="D36" s="25">
        <v>1</v>
      </c>
      <c r="E36" t="s">
        <v>86</v>
      </c>
      <c r="F36" t="s">
        <v>238</v>
      </c>
      <c r="G36" t="s">
        <v>87</v>
      </c>
      <c r="H36">
        <v>92</v>
      </c>
    </row>
    <row r="37" spans="1:8" x14ac:dyDescent="0.35">
      <c r="A37" s="23">
        <v>12</v>
      </c>
      <c r="B37" s="24">
        <v>0</v>
      </c>
      <c r="C37" s="25">
        <v>1</v>
      </c>
      <c r="D37" s="25">
        <v>1</v>
      </c>
      <c r="E37" t="s">
        <v>86</v>
      </c>
      <c r="F37" t="s">
        <v>239</v>
      </c>
      <c r="G37" t="s">
        <v>87</v>
      </c>
      <c r="H37">
        <v>110</v>
      </c>
    </row>
    <row r="38" spans="1:8" x14ac:dyDescent="0.35">
      <c r="A38" s="23">
        <v>12</v>
      </c>
      <c r="B38" s="24">
        <v>0</v>
      </c>
      <c r="C38" s="25">
        <v>1</v>
      </c>
      <c r="D38" s="25">
        <v>1</v>
      </c>
      <c r="E38" t="s">
        <v>86</v>
      </c>
      <c r="F38" t="s">
        <v>240</v>
      </c>
      <c r="G38" t="s">
        <v>87</v>
      </c>
      <c r="H38">
        <v>48</v>
      </c>
    </row>
    <row r="39" spans="1:8" x14ac:dyDescent="0.35">
      <c r="A39" s="23">
        <v>12</v>
      </c>
      <c r="B39" s="24">
        <v>0</v>
      </c>
      <c r="C39" s="25">
        <v>1</v>
      </c>
      <c r="D39" s="25">
        <v>1</v>
      </c>
      <c r="E39" t="s">
        <v>86</v>
      </c>
      <c r="F39" t="s">
        <v>241</v>
      </c>
      <c r="G39" t="s">
        <v>87</v>
      </c>
      <c r="H39">
        <v>73</v>
      </c>
    </row>
    <row r="40" spans="1:8" x14ac:dyDescent="0.35">
      <c r="A40" s="23">
        <v>12</v>
      </c>
      <c r="B40" s="24">
        <v>0</v>
      </c>
      <c r="C40" s="25">
        <v>1</v>
      </c>
      <c r="D40" s="25">
        <v>1</v>
      </c>
      <c r="E40" t="s">
        <v>86</v>
      </c>
      <c r="F40" t="s">
        <v>242</v>
      </c>
      <c r="G40" t="s">
        <v>87</v>
      </c>
      <c r="H40">
        <v>38</v>
      </c>
    </row>
    <row r="41" spans="1:8" x14ac:dyDescent="0.35">
      <c r="A41" s="23">
        <v>12</v>
      </c>
      <c r="B41" s="24">
        <v>0</v>
      </c>
      <c r="C41" s="25">
        <v>1</v>
      </c>
      <c r="D41" s="25">
        <v>1</v>
      </c>
      <c r="E41" t="s">
        <v>86</v>
      </c>
      <c r="F41" t="s">
        <v>243</v>
      </c>
      <c r="G41" t="s">
        <v>87</v>
      </c>
      <c r="H41">
        <v>77</v>
      </c>
    </row>
    <row r="42" spans="1:8" x14ac:dyDescent="0.35">
      <c r="A42" s="23">
        <v>12</v>
      </c>
      <c r="B42" s="24">
        <v>0</v>
      </c>
      <c r="C42" s="25">
        <v>1</v>
      </c>
      <c r="D42" s="25">
        <v>1</v>
      </c>
      <c r="E42" t="s">
        <v>86</v>
      </c>
      <c r="F42" t="s">
        <v>244</v>
      </c>
      <c r="G42" t="s">
        <v>87</v>
      </c>
      <c r="H42">
        <v>49</v>
      </c>
    </row>
    <row r="43" spans="1:8" x14ac:dyDescent="0.35">
      <c r="A43" s="23">
        <v>12</v>
      </c>
      <c r="B43" s="24">
        <v>0</v>
      </c>
      <c r="C43" s="25">
        <v>1</v>
      </c>
      <c r="D43" s="25">
        <v>1</v>
      </c>
      <c r="E43" t="s">
        <v>86</v>
      </c>
      <c r="F43" t="s">
        <v>245</v>
      </c>
      <c r="G43" t="s">
        <v>87</v>
      </c>
      <c r="H43">
        <v>39</v>
      </c>
    </row>
    <row r="44" spans="1:8" x14ac:dyDescent="0.35">
      <c r="A44" s="23">
        <v>12</v>
      </c>
      <c r="B44" s="24">
        <v>0</v>
      </c>
      <c r="C44" s="25">
        <v>1</v>
      </c>
      <c r="D44" s="25">
        <v>1</v>
      </c>
      <c r="E44" t="s">
        <v>86</v>
      </c>
      <c r="F44" t="s">
        <v>158</v>
      </c>
      <c r="G44" t="s">
        <v>87</v>
      </c>
      <c r="H44">
        <v>52</v>
      </c>
    </row>
    <row r="45" spans="1:8" x14ac:dyDescent="0.35">
      <c r="A45" s="23">
        <v>12</v>
      </c>
      <c r="B45" s="24">
        <v>0</v>
      </c>
      <c r="C45" s="25">
        <v>1</v>
      </c>
      <c r="D45" s="25">
        <v>1</v>
      </c>
      <c r="E45" t="s">
        <v>86</v>
      </c>
      <c r="F45" t="s">
        <v>246</v>
      </c>
      <c r="G45" t="s">
        <v>87</v>
      </c>
      <c r="H45">
        <v>22</v>
      </c>
    </row>
    <row r="46" spans="1:8" x14ac:dyDescent="0.35">
      <c r="A46" s="23">
        <v>12</v>
      </c>
      <c r="B46" s="24">
        <v>0</v>
      </c>
      <c r="C46" s="25">
        <v>1</v>
      </c>
      <c r="D46" s="25">
        <v>1</v>
      </c>
      <c r="E46" t="s">
        <v>86</v>
      </c>
      <c r="F46" t="s">
        <v>247</v>
      </c>
      <c r="G46" t="s">
        <v>87</v>
      </c>
      <c r="H46">
        <v>35</v>
      </c>
    </row>
    <row r="47" spans="1:8" x14ac:dyDescent="0.35">
      <c r="A47" s="23">
        <v>12</v>
      </c>
      <c r="B47" s="24">
        <v>0</v>
      </c>
      <c r="C47" s="25">
        <v>1</v>
      </c>
      <c r="D47" s="25">
        <v>1</v>
      </c>
      <c r="E47" t="s">
        <v>86</v>
      </c>
      <c r="F47" t="s">
        <v>129</v>
      </c>
      <c r="G47" t="s">
        <v>87</v>
      </c>
      <c r="H47">
        <v>26</v>
      </c>
    </row>
    <row r="48" spans="1:8" x14ac:dyDescent="0.35">
      <c r="A48" s="23">
        <v>12</v>
      </c>
      <c r="B48" s="24">
        <v>0</v>
      </c>
      <c r="C48" s="25">
        <v>1</v>
      </c>
      <c r="D48" s="25">
        <v>1</v>
      </c>
      <c r="E48" t="s">
        <v>86</v>
      </c>
      <c r="F48" t="s">
        <v>248</v>
      </c>
      <c r="G48" t="s">
        <v>87</v>
      </c>
      <c r="H48">
        <v>40</v>
      </c>
    </row>
    <row r="49" spans="1:8" x14ac:dyDescent="0.35">
      <c r="A49" s="23">
        <v>12</v>
      </c>
      <c r="B49" s="24">
        <v>0</v>
      </c>
      <c r="C49" s="25">
        <v>1</v>
      </c>
      <c r="D49" s="25">
        <v>1</v>
      </c>
      <c r="E49" t="s">
        <v>86</v>
      </c>
      <c r="F49" t="s">
        <v>249</v>
      </c>
      <c r="G49" t="s">
        <v>87</v>
      </c>
      <c r="H49">
        <v>16</v>
      </c>
    </row>
    <row r="50" spans="1:8" x14ac:dyDescent="0.35">
      <c r="A50" s="23">
        <v>12</v>
      </c>
      <c r="B50" s="24">
        <v>0</v>
      </c>
      <c r="C50" s="25">
        <v>1</v>
      </c>
      <c r="D50" s="25">
        <v>1</v>
      </c>
      <c r="E50" t="s">
        <v>86</v>
      </c>
      <c r="F50" t="s">
        <v>250</v>
      </c>
      <c r="G50" t="s">
        <v>87</v>
      </c>
      <c r="H50">
        <v>22</v>
      </c>
    </row>
    <row r="51" spans="1:8" x14ac:dyDescent="0.35">
      <c r="A51" s="23">
        <v>12</v>
      </c>
      <c r="B51" s="24">
        <v>0</v>
      </c>
      <c r="C51" s="25">
        <v>1</v>
      </c>
      <c r="D51" s="25">
        <v>1</v>
      </c>
      <c r="E51" t="s">
        <v>86</v>
      </c>
      <c r="F51" t="s">
        <v>251</v>
      </c>
      <c r="G51" t="s">
        <v>87</v>
      </c>
      <c r="H51">
        <v>30</v>
      </c>
    </row>
    <row r="52" spans="1:8" x14ac:dyDescent="0.35">
      <c r="A52" s="23">
        <v>12</v>
      </c>
      <c r="B52" s="24">
        <v>0</v>
      </c>
      <c r="C52" s="25">
        <v>1</v>
      </c>
      <c r="D52" s="25">
        <v>1</v>
      </c>
      <c r="E52" t="s">
        <v>86</v>
      </c>
      <c r="F52" t="s">
        <v>252</v>
      </c>
      <c r="G52" t="s">
        <v>87</v>
      </c>
      <c r="H52">
        <v>17</v>
      </c>
    </row>
    <row r="53" spans="1:8" x14ac:dyDescent="0.35">
      <c r="A53" s="23">
        <v>12</v>
      </c>
      <c r="B53" s="24">
        <v>0</v>
      </c>
      <c r="C53" s="25">
        <v>1</v>
      </c>
      <c r="D53" s="25">
        <v>1</v>
      </c>
      <c r="E53" t="s">
        <v>86</v>
      </c>
      <c r="F53" t="s">
        <v>253</v>
      </c>
      <c r="G53" t="s">
        <v>87</v>
      </c>
      <c r="H53">
        <v>18</v>
      </c>
    </row>
    <row r="54" spans="1:8" x14ac:dyDescent="0.35">
      <c r="A54" s="23">
        <v>12</v>
      </c>
      <c r="B54" s="24">
        <v>0</v>
      </c>
      <c r="C54" s="25">
        <v>1</v>
      </c>
      <c r="D54" s="25">
        <v>1</v>
      </c>
      <c r="E54" t="s">
        <v>86</v>
      </c>
      <c r="F54" t="s">
        <v>192</v>
      </c>
      <c r="G54" t="s">
        <v>87</v>
      </c>
      <c r="H54">
        <v>9</v>
      </c>
    </row>
    <row r="55" spans="1:8" x14ac:dyDescent="0.35">
      <c r="A55" s="23">
        <v>12</v>
      </c>
      <c r="B55" s="24">
        <v>0</v>
      </c>
      <c r="C55" s="25">
        <v>1</v>
      </c>
      <c r="D55" s="25">
        <v>1</v>
      </c>
      <c r="E55" t="s">
        <v>86</v>
      </c>
      <c r="F55" t="s">
        <v>254</v>
      </c>
      <c r="G55" t="s">
        <v>87</v>
      </c>
      <c r="H55">
        <v>11</v>
      </c>
    </row>
    <row r="56" spans="1:8" x14ac:dyDescent="0.35">
      <c r="A56" s="23">
        <v>12</v>
      </c>
      <c r="B56" s="24">
        <v>0</v>
      </c>
      <c r="C56" s="25">
        <v>1</v>
      </c>
      <c r="D56" s="25">
        <v>1</v>
      </c>
      <c r="E56" t="s">
        <v>86</v>
      </c>
      <c r="F56" t="s">
        <v>255</v>
      </c>
      <c r="G56" t="s">
        <v>87</v>
      </c>
      <c r="H56">
        <v>8</v>
      </c>
    </row>
    <row r="57" spans="1:8" x14ac:dyDescent="0.35">
      <c r="A57" s="23">
        <v>12</v>
      </c>
      <c r="B57" s="24">
        <v>0</v>
      </c>
      <c r="C57" s="25">
        <v>1</v>
      </c>
      <c r="D57" s="25">
        <v>1</v>
      </c>
      <c r="E57" t="s">
        <v>86</v>
      </c>
      <c r="F57" t="s">
        <v>256</v>
      </c>
      <c r="G57" t="s">
        <v>87</v>
      </c>
      <c r="H57">
        <v>7</v>
      </c>
    </row>
    <row r="58" spans="1:8" x14ac:dyDescent="0.35">
      <c r="A58" s="23">
        <v>12</v>
      </c>
      <c r="B58" s="24">
        <v>0</v>
      </c>
      <c r="C58" s="25">
        <v>1</v>
      </c>
      <c r="D58" s="25">
        <v>1</v>
      </c>
      <c r="E58" t="s">
        <v>86</v>
      </c>
      <c r="F58" t="s">
        <v>257</v>
      </c>
      <c r="G58" t="s">
        <v>87</v>
      </c>
      <c r="H58">
        <v>7</v>
      </c>
    </row>
    <row r="59" spans="1:8" x14ac:dyDescent="0.35">
      <c r="A59" s="23">
        <v>12</v>
      </c>
      <c r="B59" s="24">
        <v>0</v>
      </c>
      <c r="C59" s="25">
        <v>1</v>
      </c>
      <c r="D59" s="25">
        <v>1</v>
      </c>
      <c r="E59" t="s">
        <v>86</v>
      </c>
      <c r="F59" t="s">
        <v>258</v>
      </c>
      <c r="G59" t="s">
        <v>87</v>
      </c>
      <c r="H59">
        <v>6</v>
      </c>
    </row>
    <row r="60" spans="1:8" x14ac:dyDescent="0.35">
      <c r="A60" s="23">
        <v>12</v>
      </c>
      <c r="B60" s="24">
        <v>0</v>
      </c>
      <c r="C60" s="25">
        <v>1</v>
      </c>
      <c r="D60" s="25">
        <v>1</v>
      </c>
      <c r="E60" t="s">
        <v>86</v>
      </c>
      <c r="F60" t="s">
        <v>259</v>
      </c>
      <c r="G60" t="s">
        <v>87</v>
      </c>
      <c r="H60">
        <v>6</v>
      </c>
    </row>
    <row r="61" spans="1:8" x14ac:dyDescent="0.35">
      <c r="A61" s="23">
        <v>12</v>
      </c>
      <c r="B61" s="24">
        <v>0</v>
      </c>
      <c r="C61" s="25">
        <v>1</v>
      </c>
      <c r="D61" s="25">
        <v>1</v>
      </c>
      <c r="E61" t="s">
        <v>86</v>
      </c>
      <c r="F61" t="s">
        <v>260</v>
      </c>
      <c r="G61" t="s">
        <v>87</v>
      </c>
      <c r="H61">
        <v>5</v>
      </c>
    </row>
    <row r="62" spans="1:8" x14ac:dyDescent="0.35">
      <c r="A62" s="23">
        <v>12</v>
      </c>
      <c r="B62" s="24">
        <v>0</v>
      </c>
      <c r="C62" s="25">
        <v>1</v>
      </c>
      <c r="D62" s="25">
        <v>1</v>
      </c>
      <c r="E62" t="s">
        <v>86</v>
      </c>
      <c r="F62" t="s">
        <v>261</v>
      </c>
      <c r="G62" t="s">
        <v>87</v>
      </c>
      <c r="H62">
        <v>5</v>
      </c>
    </row>
    <row r="63" spans="1:8" x14ac:dyDescent="0.35">
      <c r="A63" s="23">
        <v>12</v>
      </c>
      <c r="B63" s="24">
        <v>0</v>
      </c>
      <c r="C63" s="25">
        <v>1</v>
      </c>
      <c r="D63" s="25">
        <v>1</v>
      </c>
      <c r="E63" t="s">
        <v>86</v>
      </c>
      <c r="F63" t="s">
        <v>262</v>
      </c>
      <c r="G63" t="s">
        <v>87</v>
      </c>
      <c r="H63">
        <v>5</v>
      </c>
    </row>
    <row r="64" spans="1:8" x14ac:dyDescent="0.35">
      <c r="A64" s="23">
        <v>12</v>
      </c>
      <c r="B64" s="24">
        <v>0</v>
      </c>
      <c r="C64" s="25">
        <v>1</v>
      </c>
      <c r="D64" s="25">
        <v>1</v>
      </c>
      <c r="E64" t="s">
        <v>86</v>
      </c>
      <c r="F64" t="s">
        <v>263</v>
      </c>
      <c r="G64" t="s">
        <v>87</v>
      </c>
      <c r="H64">
        <v>5</v>
      </c>
    </row>
    <row r="65" spans="1:8" x14ac:dyDescent="0.35">
      <c r="A65" s="23">
        <v>12</v>
      </c>
      <c r="B65" s="24">
        <v>0</v>
      </c>
      <c r="C65" s="25">
        <v>1</v>
      </c>
      <c r="D65" s="25">
        <v>1</v>
      </c>
      <c r="E65" t="s">
        <v>86</v>
      </c>
      <c r="F65" t="s">
        <v>264</v>
      </c>
      <c r="G65" t="s">
        <v>87</v>
      </c>
      <c r="H65">
        <v>3</v>
      </c>
    </row>
    <row r="66" spans="1:8" x14ac:dyDescent="0.35">
      <c r="A66" s="23">
        <v>12</v>
      </c>
      <c r="B66" s="24">
        <v>0</v>
      </c>
      <c r="C66" s="25">
        <v>1</v>
      </c>
      <c r="D66" s="25">
        <v>1</v>
      </c>
      <c r="E66" t="s">
        <v>86</v>
      </c>
      <c r="F66" t="s">
        <v>265</v>
      </c>
      <c r="G66" t="s">
        <v>87</v>
      </c>
      <c r="H66">
        <v>3</v>
      </c>
    </row>
    <row r="67" spans="1:8" x14ac:dyDescent="0.35">
      <c r="A67" s="23">
        <v>12</v>
      </c>
      <c r="B67" s="24">
        <v>0</v>
      </c>
      <c r="C67" s="25">
        <v>1</v>
      </c>
      <c r="D67" s="25">
        <v>1</v>
      </c>
      <c r="E67" t="s">
        <v>86</v>
      </c>
      <c r="F67" t="s">
        <v>266</v>
      </c>
      <c r="G67" t="s">
        <v>87</v>
      </c>
      <c r="H67">
        <v>2</v>
      </c>
    </row>
    <row r="68" spans="1:8" x14ac:dyDescent="0.35">
      <c r="A68" s="23">
        <v>12</v>
      </c>
      <c r="B68" s="24">
        <v>0</v>
      </c>
      <c r="C68" s="25">
        <v>1</v>
      </c>
      <c r="D68" s="25">
        <v>1</v>
      </c>
      <c r="E68" t="s">
        <v>86</v>
      </c>
      <c r="F68" t="s">
        <v>267</v>
      </c>
      <c r="G68" t="s">
        <v>87</v>
      </c>
      <c r="H68">
        <v>2</v>
      </c>
    </row>
    <row r="69" spans="1:8" x14ac:dyDescent="0.35">
      <c r="A69" s="23">
        <v>12</v>
      </c>
      <c r="B69" s="24">
        <v>0</v>
      </c>
      <c r="C69" s="25">
        <v>1</v>
      </c>
      <c r="D69" s="25">
        <v>1</v>
      </c>
      <c r="E69" t="s">
        <v>86</v>
      </c>
      <c r="F69" t="s">
        <v>268</v>
      </c>
      <c r="G69" t="s">
        <v>87</v>
      </c>
      <c r="H69">
        <v>2</v>
      </c>
    </row>
    <row r="70" spans="1:8" x14ac:dyDescent="0.35">
      <c r="A70" s="23">
        <v>12</v>
      </c>
      <c r="B70" s="24">
        <v>0</v>
      </c>
      <c r="C70" s="25">
        <v>1</v>
      </c>
      <c r="D70" s="25">
        <v>1</v>
      </c>
      <c r="E70" t="s">
        <v>86</v>
      </c>
      <c r="F70" t="s">
        <v>269</v>
      </c>
      <c r="G70" t="s">
        <v>87</v>
      </c>
      <c r="H70">
        <v>3</v>
      </c>
    </row>
    <row r="71" spans="1:8" x14ac:dyDescent="0.35">
      <c r="A71" s="23">
        <v>12</v>
      </c>
      <c r="B71" s="24">
        <v>0</v>
      </c>
      <c r="C71" s="25">
        <v>1</v>
      </c>
      <c r="D71" s="25">
        <v>1</v>
      </c>
      <c r="E71" t="s">
        <v>86</v>
      </c>
      <c r="F71" t="s">
        <v>270</v>
      </c>
      <c r="G71" t="s">
        <v>87</v>
      </c>
      <c r="H71">
        <v>2</v>
      </c>
    </row>
    <row r="72" spans="1:8" x14ac:dyDescent="0.35">
      <c r="A72" s="23">
        <v>12</v>
      </c>
      <c r="B72" s="24">
        <v>0</v>
      </c>
      <c r="C72" s="25">
        <v>1</v>
      </c>
      <c r="D72" s="25">
        <v>1</v>
      </c>
      <c r="E72" t="s">
        <v>86</v>
      </c>
      <c r="F72" t="s">
        <v>271</v>
      </c>
      <c r="G72" t="s">
        <v>87</v>
      </c>
      <c r="H72">
        <v>2</v>
      </c>
    </row>
    <row r="73" spans="1:8" x14ac:dyDescent="0.35">
      <c r="A73" s="23">
        <v>12</v>
      </c>
      <c r="B73" s="24">
        <v>0</v>
      </c>
      <c r="C73" s="25">
        <v>1</v>
      </c>
      <c r="D73" s="25">
        <v>1</v>
      </c>
      <c r="E73" t="s">
        <v>86</v>
      </c>
      <c r="F73" t="s">
        <v>272</v>
      </c>
      <c r="G73" t="s">
        <v>87</v>
      </c>
      <c r="H73">
        <v>1</v>
      </c>
    </row>
    <row r="74" spans="1:8" x14ac:dyDescent="0.35">
      <c r="A74" s="23">
        <v>12</v>
      </c>
      <c r="B74" s="24">
        <v>0</v>
      </c>
      <c r="C74" s="25">
        <v>1</v>
      </c>
      <c r="D74" s="25">
        <v>1</v>
      </c>
      <c r="E74" t="s">
        <v>86</v>
      </c>
      <c r="F74" t="s">
        <v>273</v>
      </c>
      <c r="G74" t="s">
        <v>87</v>
      </c>
      <c r="H74">
        <v>2</v>
      </c>
    </row>
    <row r="75" spans="1:8" x14ac:dyDescent="0.35">
      <c r="A75" s="23">
        <v>12</v>
      </c>
      <c r="B75" s="24">
        <v>0</v>
      </c>
      <c r="C75" s="25">
        <v>1</v>
      </c>
      <c r="D75" s="25">
        <v>1</v>
      </c>
      <c r="E75" t="s">
        <v>86</v>
      </c>
      <c r="F75" t="s">
        <v>274</v>
      </c>
      <c r="G75" t="s">
        <v>87</v>
      </c>
      <c r="H75">
        <v>2</v>
      </c>
    </row>
    <row r="76" spans="1:8" x14ac:dyDescent="0.35">
      <c r="A76" s="23">
        <v>12</v>
      </c>
      <c r="B76" s="24">
        <v>0</v>
      </c>
      <c r="C76" s="25">
        <v>1</v>
      </c>
      <c r="D76" s="25">
        <v>1</v>
      </c>
      <c r="E76" t="s">
        <v>86</v>
      </c>
      <c r="F76" t="s">
        <v>275</v>
      </c>
      <c r="G76" t="s">
        <v>87</v>
      </c>
      <c r="H76">
        <v>1</v>
      </c>
    </row>
    <row r="77" spans="1:8" x14ac:dyDescent="0.35">
      <c r="A77" s="23">
        <v>12</v>
      </c>
      <c r="B77" s="24">
        <v>0</v>
      </c>
      <c r="C77" s="25">
        <v>1</v>
      </c>
      <c r="D77" s="25">
        <v>1</v>
      </c>
      <c r="E77" t="s">
        <v>86</v>
      </c>
      <c r="F77" t="s">
        <v>276</v>
      </c>
      <c r="G77" t="s">
        <v>87</v>
      </c>
      <c r="H77">
        <v>2</v>
      </c>
    </row>
    <row r="78" spans="1:8" x14ac:dyDescent="0.35">
      <c r="A78" s="23">
        <v>12</v>
      </c>
      <c r="B78" s="24">
        <v>0</v>
      </c>
      <c r="C78" s="25">
        <v>1</v>
      </c>
      <c r="D78" s="25">
        <v>1</v>
      </c>
      <c r="E78" t="s">
        <v>86</v>
      </c>
      <c r="F78" t="s">
        <v>277</v>
      </c>
      <c r="G78" t="s">
        <v>87</v>
      </c>
      <c r="H78">
        <v>2</v>
      </c>
    </row>
    <row r="79" spans="1:8" x14ac:dyDescent="0.35">
      <c r="A79" s="23">
        <v>12</v>
      </c>
      <c r="B79" s="24">
        <v>0</v>
      </c>
      <c r="C79" s="25">
        <v>1</v>
      </c>
      <c r="D79" s="25">
        <v>1</v>
      </c>
      <c r="E79" t="s">
        <v>86</v>
      </c>
      <c r="F79" t="s">
        <v>278</v>
      </c>
      <c r="G79" t="s">
        <v>87</v>
      </c>
      <c r="H79">
        <v>2</v>
      </c>
    </row>
    <row r="80" spans="1:8" x14ac:dyDescent="0.35">
      <c r="A80" s="23">
        <v>12</v>
      </c>
      <c r="B80" s="24">
        <v>0</v>
      </c>
      <c r="C80" s="25">
        <v>1</v>
      </c>
      <c r="D80" s="25">
        <v>1</v>
      </c>
      <c r="E80" t="s">
        <v>86</v>
      </c>
      <c r="F80" t="s">
        <v>279</v>
      </c>
      <c r="G80" t="s">
        <v>87</v>
      </c>
      <c r="H80">
        <v>2</v>
      </c>
    </row>
    <row r="81" spans="1:8" x14ac:dyDescent="0.35">
      <c r="A81" s="23">
        <v>12</v>
      </c>
      <c r="B81" s="24">
        <v>0</v>
      </c>
      <c r="C81" s="25">
        <v>1</v>
      </c>
      <c r="D81" s="25">
        <v>1</v>
      </c>
      <c r="E81" t="s">
        <v>86</v>
      </c>
      <c r="F81" t="s">
        <v>280</v>
      </c>
      <c r="G81" t="s">
        <v>87</v>
      </c>
      <c r="H81">
        <v>2</v>
      </c>
    </row>
    <row r="82" spans="1:8" x14ac:dyDescent="0.35">
      <c r="A82" s="23">
        <v>12</v>
      </c>
      <c r="B82" s="24">
        <v>0</v>
      </c>
      <c r="C82" s="25">
        <v>1</v>
      </c>
      <c r="D82" s="25">
        <v>1</v>
      </c>
      <c r="E82" t="s">
        <v>86</v>
      </c>
      <c r="F82" t="s">
        <v>281</v>
      </c>
      <c r="G82" t="s">
        <v>87</v>
      </c>
      <c r="H82">
        <v>1</v>
      </c>
    </row>
    <row r="83" spans="1:8" x14ac:dyDescent="0.35">
      <c r="A83" s="23">
        <v>12</v>
      </c>
      <c r="B83" s="24">
        <v>0</v>
      </c>
      <c r="C83" s="25">
        <v>1</v>
      </c>
      <c r="D83" s="25">
        <v>1</v>
      </c>
      <c r="E83" t="s">
        <v>86</v>
      </c>
      <c r="F83" t="s">
        <v>282</v>
      </c>
      <c r="G83" t="s">
        <v>87</v>
      </c>
      <c r="H83">
        <v>1</v>
      </c>
    </row>
    <row r="84" spans="1:8" x14ac:dyDescent="0.35">
      <c r="A84" s="23">
        <v>12</v>
      </c>
      <c r="B84" s="24">
        <v>0</v>
      </c>
      <c r="C84" s="25">
        <v>1</v>
      </c>
      <c r="D84" s="25">
        <v>1</v>
      </c>
      <c r="E84" t="s">
        <v>86</v>
      </c>
      <c r="F84" t="s">
        <v>283</v>
      </c>
      <c r="G84" t="s">
        <v>87</v>
      </c>
      <c r="H84">
        <v>1</v>
      </c>
    </row>
    <row r="85" spans="1:8" x14ac:dyDescent="0.35">
      <c r="A85" s="23">
        <v>12</v>
      </c>
      <c r="B85" s="24">
        <v>0</v>
      </c>
      <c r="C85" s="25">
        <v>1</v>
      </c>
      <c r="D85" s="25">
        <v>1</v>
      </c>
      <c r="E85" t="s">
        <v>86</v>
      </c>
      <c r="F85" t="s">
        <v>284</v>
      </c>
      <c r="G85" t="s">
        <v>87</v>
      </c>
      <c r="H85">
        <v>1</v>
      </c>
    </row>
    <row r="86" spans="1:8" x14ac:dyDescent="0.35">
      <c r="A86" s="23">
        <v>12</v>
      </c>
      <c r="B86" s="24">
        <v>0</v>
      </c>
      <c r="C86" s="25">
        <v>1</v>
      </c>
      <c r="D86" s="25">
        <v>1</v>
      </c>
      <c r="E86" t="s">
        <v>86</v>
      </c>
      <c r="F86" t="s">
        <v>285</v>
      </c>
      <c r="G86" t="s">
        <v>87</v>
      </c>
      <c r="H86">
        <v>1</v>
      </c>
    </row>
    <row r="87" spans="1:8" x14ac:dyDescent="0.35">
      <c r="A87" s="23">
        <v>12</v>
      </c>
      <c r="B87" s="24">
        <v>0</v>
      </c>
      <c r="C87" s="25">
        <v>1</v>
      </c>
      <c r="D87" s="25">
        <v>1</v>
      </c>
      <c r="E87" t="s">
        <v>86</v>
      </c>
      <c r="F87" t="s">
        <v>286</v>
      </c>
      <c r="G87" t="s">
        <v>87</v>
      </c>
      <c r="H87">
        <v>1</v>
      </c>
    </row>
    <row r="88" spans="1:8" x14ac:dyDescent="0.35">
      <c r="A88" s="23">
        <v>12</v>
      </c>
      <c r="B88" s="24">
        <v>0</v>
      </c>
      <c r="C88" s="25">
        <v>1</v>
      </c>
      <c r="D88" s="25">
        <v>1</v>
      </c>
      <c r="E88" t="s">
        <v>86</v>
      </c>
      <c r="F88" t="s">
        <v>287</v>
      </c>
      <c r="G88" t="s">
        <v>87</v>
      </c>
      <c r="H88">
        <v>1</v>
      </c>
    </row>
    <row r="89" spans="1:8" x14ac:dyDescent="0.35">
      <c r="A89" s="23">
        <v>12</v>
      </c>
      <c r="B89" s="24">
        <v>0</v>
      </c>
      <c r="C89" s="25">
        <v>1</v>
      </c>
      <c r="D89" s="25">
        <v>1</v>
      </c>
      <c r="E89" t="s">
        <v>86</v>
      </c>
      <c r="F89" t="s">
        <v>288</v>
      </c>
      <c r="G89" t="s">
        <v>87</v>
      </c>
      <c r="H89">
        <v>1</v>
      </c>
    </row>
    <row r="90" spans="1:8" x14ac:dyDescent="0.35">
      <c r="A90" s="23">
        <v>12</v>
      </c>
      <c r="B90" s="24">
        <v>0</v>
      </c>
      <c r="C90" s="25">
        <v>1</v>
      </c>
      <c r="D90" s="25">
        <v>1</v>
      </c>
      <c r="E90" t="s">
        <v>86</v>
      </c>
      <c r="F90" t="s">
        <v>289</v>
      </c>
      <c r="G90" t="s">
        <v>87</v>
      </c>
      <c r="H90">
        <v>1</v>
      </c>
    </row>
    <row r="91" spans="1:8" x14ac:dyDescent="0.35">
      <c r="A91" s="23">
        <v>12</v>
      </c>
      <c r="B91" s="24">
        <v>0</v>
      </c>
      <c r="C91" s="25">
        <v>1</v>
      </c>
      <c r="D91" s="25">
        <v>1</v>
      </c>
      <c r="E91" t="s">
        <v>86</v>
      </c>
      <c r="F91" t="s">
        <v>290</v>
      </c>
      <c r="G91" t="s">
        <v>87</v>
      </c>
      <c r="H91">
        <v>1</v>
      </c>
    </row>
    <row r="92" spans="1:8" x14ac:dyDescent="0.35">
      <c r="A92" s="23">
        <v>12</v>
      </c>
      <c r="B92" s="24">
        <v>0</v>
      </c>
      <c r="C92" s="25">
        <v>1</v>
      </c>
      <c r="D92" s="25">
        <v>1</v>
      </c>
      <c r="E92" t="s">
        <v>86</v>
      </c>
      <c r="F92" t="s">
        <v>291</v>
      </c>
      <c r="G92" t="s">
        <v>87</v>
      </c>
      <c r="H92">
        <v>1</v>
      </c>
    </row>
    <row r="93" spans="1:8" x14ac:dyDescent="0.35">
      <c r="A93" s="23">
        <v>12</v>
      </c>
      <c r="B93" s="24">
        <v>0</v>
      </c>
      <c r="C93" s="25">
        <v>1</v>
      </c>
      <c r="D93" s="25">
        <v>1</v>
      </c>
      <c r="E93" t="s">
        <v>86</v>
      </c>
      <c r="F93" t="s">
        <v>97</v>
      </c>
      <c r="G93" t="s">
        <v>87</v>
      </c>
      <c r="H93">
        <f>H2-SUM(H26:H92)</f>
        <v>2618</v>
      </c>
    </row>
    <row r="94" spans="1:8" x14ac:dyDescent="0.35">
      <c r="A94" s="23">
        <v>12</v>
      </c>
      <c r="B94" s="24">
        <v>0</v>
      </c>
      <c r="C94" s="25">
        <v>1</v>
      </c>
      <c r="D94" s="25" t="s">
        <v>83</v>
      </c>
      <c r="E94" s="25" t="s">
        <v>101</v>
      </c>
      <c r="F94" s="27" t="s">
        <v>102</v>
      </c>
      <c r="G94" t="s">
        <v>85</v>
      </c>
      <c r="H94" s="28"/>
    </row>
    <row r="95" spans="1:8" x14ac:dyDescent="0.35">
      <c r="A95" s="23">
        <v>12</v>
      </c>
      <c r="B95" s="24">
        <v>0</v>
      </c>
      <c r="C95" s="25">
        <v>1</v>
      </c>
      <c r="D95" s="25" t="s">
        <v>83</v>
      </c>
      <c r="E95" s="25" t="s">
        <v>101</v>
      </c>
      <c r="F95" s="29" t="s">
        <v>170</v>
      </c>
      <c r="G95" t="s">
        <v>85</v>
      </c>
    </row>
    <row r="96" spans="1:8" x14ac:dyDescent="0.35">
      <c r="A96" s="23">
        <v>12</v>
      </c>
      <c r="B96" s="24">
        <v>0</v>
      </c>
      <c r="C96" s="25">
        <v>1</v>
      </c>
      <c r="D96" s="25" t="s">
        <v>83</v>
      </c>
      <c r="E96" s="25" t="s">
        <v>101</v>
      </c>
      <c r="F96" s="29" t="s">
        <v>172</v>
      </c>
      <c r="G96" t="s">
        <v>85</v>
      </c>
    </row>
    <row r="97" spans="1:8" x14ac:dyDescent="0.35">
      <c r="A97" s="23">
        <v>12</v>
      </c>
      <c r="B97" s="25" t="s">
        <v>83</v>
      </c>
      <c r="C97" s="25">
        <v>1</v>
      </c>
      <c r="D97" s="25" t="s">
        <v>84</v>
      </c>
      <c r="E97" t="s">
        <v>174</v>
      </c>
      <c r="F97" t="s">
        <v>89</v>
      </c>
      <c r="G97" t="s">
        <v>87</v>
      </c>
      <c r="H97">
        <f>SUM(H98:H100)</f>
        <v>8322</v>
      </c>
    </row>
    <row r="98" spans="1:8" x14ac:dyDescent="0.35">
      <c r="A98" s="23">
        <v>12</v>
      </c>
      <c r="B98" s="25" t="s">
        <v>83</v>
      </c>
      <c r="C98" s="25">
        <v>1</v>
      </c>
      <c r="D98" s="25" t="s">
        <v>84</v>
      </c>
      <c r="E98" t="s">
        <v>175</v>
      </c>
      <c r="F98" t="s">
        <v>176</v>
      </c>
      <c r="G98" t="s">
        <v>87</v>
      </c>
      <c r="H98">
        <v>6094</v>
      </c>
    </row>
    <row r="99" spans="1:8" x14ac:dyDescent="0.35">
      <c r="A99" s="23">
        <v>12</v>
      </c>
      <c r="B99" s="25" t="s">
        <v>83</v>
      </c>
      <c r="C99" s="25">
        <v>1</v>
      </c>
      <c r="D99" s="25" t="s">
        <v>84</v>
      </c>
      <c r="E99" t="s">
        <v>175</v>
      </c>
      <c r="F99" t="s">
        <v>177</v>
      </c>
      <c r="G99" t="s">
        <v>87</v>
      </c>
      <c r="H99">
        <v>2206</v>
      </c>
    </row>
    <row r="100" spans="1:8" x14ac:dyDescent="0.35">
      <c r="A100" s="23">
        <v>12</v>
      </c>
      <c r="B100" s="25" t="s">
        <v>83</v>
      </c>
      <c r="C100" s="25">
        <v>1</v>
      </c>
      <c r="D100" s="25" t="s">
        <v>84</v>
      </c>
      <c r="E100" t="s">
        <v>175</v>
      </c>
      <c r="F100" t="s">
        <v>210</v>
      </c>
      <c r="G100" t="s">
        <v>87</v>
      </c>
      <c r="H100">
        <v>22</v>
      </c>
    </row>
    <row r="101" spans="1:8" x14ac:dyDescent="0.35">
      <c r="A101" s="23">
        <v>12</v>
      </c>
      <c r="B101" s="25" t="s">
        <v>83</v>
      </c>
      <c r="C101" s="25">
        <v>1</v>
      </c>
      <c r="D101" s="25" t="s">
        <v>84</v>
      </c>
      <c r="E101" t="s">
        <v>178</v>
      </c>
      <c r="F101" t="s">
        <v>28</v>
      </c>
      <c r="G101" t="s">
        <v>87</v>
      </c>
      <c r="H101">
        <v>5662</v>
      </c>
    </row>
    <row r="102" spans="1:8" x14ac:dyDescent="0.35">
      <c r="A102" s="23">
        <v>12</v>
      </c>
      <c r="B102" s="25" t="s">
        <v>83</v>
      </c>
      <c r="C102" s="25">
        <v>1</v>
      </c>
      <c r="D102" s="25" t="s">
        <v>84</v>
      </c>
      <c r="E102" t="s">
        <v>178</v>
      </c>
      <c r="F102" t="s">
        <v>179</v>
      </c>
      <c r="G102" t="s">
        <v>87</v>
      </c>
      <c r="H102">
        <v>2044</v>
      </c>
    </row>
  </sheetData>
  <hyperlinks>
    <hyperlink ref="F96" r:id="rId1" xr:uid="{8AF76CDD-FBC2-4CC1-86AF-5F5A88CE1A84}"/>
    <hyperlink ref="F95" r:id="rId2" xr:uid="{2E065E72-64E5-4447-8D42-D9DEA3D47E08}"/>
  </hyperlink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5D9E-2E98-49E8-B7A3-71B911A4A523}">
  <dimension ref="A1:H28"/>
  <sheetViews>
    <sheetView topLeftCell="C1" workbookViewId="0">
      <selection activeCell="N5" sqref="N5"/>
    </sheetView>
  </sheetViews>
  <sheetFormatPr defaultColWidth="10.81640625" defaultRowHeight="14.5" x14ac:dyDescent="0.35"/>
  <sheetData>
    <row r="1" spans="1:8" s="8" customFormat="1" ht="43.5" x14ac:dyDescent="0.35">
      <c r="A1" s="5" t="s">
        <v>33</v>
      </c>
      <c r="B1" s="6" t="s">
        <v>76</v>
      </c>
      <c r="C1" s="6" t="s">
        <v>77</v>
      </c>
      <c r="D1" s="6" t="s">
        <v>78</v>
      </c>
      <c r="E1" s="7" t="s">
        <v>79</v>
      </c>
      <c r="F1" s="7" t="s">
        <v>80</v>
      </c>
      <c r="G1" s="7" t="s">
        <v>81</v>
      </c>
      <c r="H1" s="7" t="s">
        <v>82</v>
      </c>
    </row>
    <row r="2" spans="1:8" x14ac:dyDescent="0.35">
      <c r="A2" s="23">
        <v>13</v>
      </c>
      <c r="B2" s="24">
        <v>0</v>
      </c>
      <c r="C2" s="25">
        <v>1</v>
      </c>
      <c r="D2" s="25">
        <v>1</v>
      </c>
      <c r="E2" t="s">
        <v>88</v>
      </c>
      <c r="F2" s="26" t="s">
        <v>162</v>
      </c>
      <c r="G2" t="s">
        <v>87</v>
      </c>
      <c r="H2">
        <v>356</v>
      </c>
    </row>
    <row r="3" spans="1:8" x14ac:dyDescent="0.35">
      <c r="A3" s="23">
        <v>13</v>
      </c>
      <c r="B3" s="24">
        <v>0</v>
      </c>
      <c r="C3" s="25">
        <v>1</v>
      </c>
      <c r="D3" s="25">
        <v>1</v>
      </c>
      <c r="E3" t="s">
        <v>90</v>
      </c>
      <c r="F3" t="s">
        <v>91</v>
      </c>
      <c r="G3" t="s">
        <v>87</v>
      </c>
      <c r="H3">
        <v>10</v>
      </c>
    </row>
    <row r="4" spans="1:8" x14ac:dyDescent="0.35">
      <c r="A4" s="23">
        <v>13</v>
      </c>
      <c r="B4" s="24">
        <v>0</v>
      </c>
      <c r="C4" s="25">
        <v>1</v>
      </c>
      <c r="D4" s="25">
        <v>1</v>
      </c>
      <c r="E4" t="s">
        <v>90</v>
      </c>
      <c r="F4" t="s">
        <v>92</v>
      </c>
      <c r="G4" t="s">
        <v>87</v>
      </c>
      <c r="H4">
        <v>22</v>
      </c>
    </row>
    <row r="5" spans="1:8" x14ac:dyDescent="0.35">
      <c r="A5" s="23">
        <v>13</v>
      </c>
      <c r="B5" s="24">
        <v>0</v>
      </c>
      <c r="C5" s="25">
        <v>1</v>
      </c>
      <c r="D5" s="25">
        <v>1</v>
      </c>
      <c r="E5" t="s">
        <v>90</v>
      </c>
      <c r="F5" t="s">
        <v>93</v>
      </c>
      <c r="G5" t="s">
        <v>87</v>
      </c>
      <c r="H5">
        <v>50</v>
      </c>
    </row>
    <row r="6" spans="1:8" x14ac:dyDescent="0.35">
      <c r="A6" s="23">
        <v>13</v>
      </c>
      <c r="B6" s="24">
        <v>0</v>
      </c>
      <c r="C6" s="25">
        <v>1</v>
      </c>
      <c r="D6" s="25">
        <v>1</v>
      </c>
      <c r="E6" t="s">
        <v>90</v>
      </c>
      <c r="F6" t="s">
        <v>94</v>
      </c>
      <c r="G6" t="s">
        <v>87</v>
      </c>
      <c r="H6">
        <f>121-SUM(H3:H5)</f>
        <v>39</v>
      </c>
    </row>
    <row r="7" spans="1:8" x14ac:dyDescent="0.35">
      <c r="A7" s="23">
        <v>13</v>
      </c>
      <c r="B7" s="24">
        <v>0</v>
      </c>
      <c r="C7" s="25">
        <v>1</v>
      </c>
      <c r="D7" s="25">
        <v>1</v>
      </c>
      <c r="E7" t="s">
        <v>90</v>
      </c>
      <c r="F7" t="s">
        <v>95</v>
      </c>
      <c r="G7" t="s">
        <v>87</v>
      </c>
      <c r="H7">
        <f>356-121</f>
        <v>235</v>
      </c>
    </row>
    <row r="8" spans="1:8" x14ac:dyDescent="0.35">
      <c r="A8" s="23">
        <v>13</v>
      </c>
      <c r="B8" s="24">
        <v>0</v>
      </c>
      <c r="C8" s="25">
        <v>1</v>
      </c>
      <c r="D8" s="25">
        <v>1</v>
      </c>
      <c r="E8" t="s">
        <v>96</v>
      </c>
      <c r="F8" t="s">
        <v>104</v>
      </c>
      <c r="G8" t="s">
        <v>87</v>
      </c>
      <c r="H8">
        <v>289</v>
      </c>
    </row>
    <row r="9" spans="1:8" x14ac:dyDescent="0.35">
      <c r="A9" s="23">
        <v>13</v>
      </c>
      <c r="B9" s="24">
        <v>0</v>
      </c>
      <c r="C9" s="25">
        <v>1</v>
      </c>
      <c r="D9" s="25">
        <v>1</v>
      </c>
      <c r="E9" t="s">
        <v>96</v>
      </c>
      <c r="F9" t="s">
        <v>109</v>
      </c>
      <c r="G9" t="s">
        <v>87</v>
      </c>
      <c r="H9">
        <v>24</v>
      </c>
    </row>
    <row r="10" spans="1:8" x14ac:dyDescent="0.35">
      <c r="A10" s="23">
        <v>13</v>
      </c>
      <c r="B10" s="24">
        <v>0</v>
      </c>
      <c r="C10" s="25">
        <v>1</v>
      </c>
      <c r="D10" s="25">
        <v>1</v>
      </c>
      <c r="E10" t="s">
        <v>96</v>
      </c>
      <c r="F10" t="s">
        <v>106</v>
      </c>
      <c r="G10" t="s">
        <v>87</v>
      </c>
      <c r="H10">
        <v>30</v>
      </c>
    </row>
    <row r="11" spans="1:8" x14ac:dyDescent="0.35">
      <c r="A11" s="23">
        <v>13</v>
      </c>
      <c r="B11" s="24">
        <v>0</v>
      </c>
      <c r="C11" s="25">
        <v>1</v>
      </c>
      <c r="D11" s="25">
        <v>1</v>
      </c>
      <c r="E11" t="s">
        <v>96</v>
      </c>
      <c r="F11" t="s">
        <v>108</v>
      </c>
      <c r="G11" t="s">
        <v>87</v>
      </c>
      <c r="H11">
        <v>8</v>
      </c>
    </row>
    <row r="12" spans="1:8" x14ac:dyDescent="0.35">
      <c r="A12" s="23">
        <v>13</v>
      </c>
      <c r="B12" s="24">
        <v>0</v>
      </c>
      <c r="C12" s="25">
        <v>1</v>
      </c>
      <c r="D12" s="25">
        <v>1</v>
      </c>
      <c r="E12" t="s">
        <v>96</v>
      </c>
      <c r="F12" t="s">
        <v>111</v>
      </c>
      <c r="G12" t="s">
        <v>87</v>
      </c>
      <c r="H12">
        <v>1</v>
      </c>
    </row>
    <row r="13" spans="1:8" x14ac:dyDescent="0.35">
      <c r="A13" s="23">
        <v>13</v>
      </c>
      <c r="B13" s="24">
        <v>0</v>
      </c>
      <c r="C13" s="25">
        <v>1</v>
      </c>
      <c r="D13" s="25">
        <v>1</v>
      </c>
      <c r="E13" t="s">
        <v>96</v>
      </c>
      <c r="F13" t="s">
        <v>110</v>
      </c>
      <c r="G13" t="s">
        <v>87</v>
      </c>
      <c r="H13">
        <v>1</v>
      </c>
    </row>
    <row r="14" spans="1:8" x14ac:dyDescent="0.35">
      <c r="A14" s="23">
        <v>13</v>
      </c>
      <c r="B14" s="24">
        <v>0</v>
      </c>
      <c r="C14" s="25">
        <v>1</v>
      </c>
      <c r="D14" s="25">
        <v>1</v>
      </c>
      <c r="E14" t="s">
        <v>96</v>
      </c>
      <c r="F14" t="s">
        <v>97</v>
      </c>
      <c r="G14" t="s">
        <v>87</v>
      </c>
      <c r="H14">
        <v>3</v>
      </c>
    </row>
    <row r="15" spans="1:8" x14ac:dyDescent="0.35">
      <c r="A15" s="23">
        <v>13</v>
      </c>
      <c r="B15" s="24">
        <v>0</v>
      </c>
      <c r="C15" s="25">
        <v>1</v>
      </c>
      <c r="D15" s="25">
        <v>1</v>
      </c>
      <c r="E15" t="s">
        <v>163</v>
      </c>
      <c r="F15" t="s">
        <v>98</v>
      </c>
      <c r="G15" t="s">
        <v>87</v>
      </c>
      <c r="H15">
        <v>197</v>
      </c>
    </row>
    <row r="16" spans="1:8" x14ac:dyDescent="0.35">
      <c r="A16" s="23">
        <v>13</v>
      </c>
      <c r="B16" s="24">
        <v>0</v>
      </c>
      <c r="C16" s="25">
        <v>1</v>
      </c>
      <c r="D16" s="25">
        <v>1</v>
      </c>
      <c r="E16" t="s">
        <v>163</v>
      </c>
      <c r="F16" t="s">
        <v>99</v>
      </c>
      <c r="G16" t="s">
        <v>87</v>
      </c>
      <c r="H16">
        <v>159</v>
      </c>
    </row>
    <row r="17" spans="1:8" x14ac:dyDescent="0.35">
      <c r="A17" s="23">
        <v>13</v>
      </c>
      <c r="B17" s="24">
        <v>0</v>
      </c>
      <c r="C17" s="25">
        <v>1</v>
      </c>
      <c r="D17" s="25">
        <v>1</v>
      </c>
      <c r="E17" t="s">
        <v>100</v>
      </c>
      <c r="F17" t="s">
        <v>112</v>
      </c>
      <c r="G17" t="s">
        <v>87</v>
      </c>
      <c r="H17">
        <v>320</v>
      </c>
    </row>
    <row r="18" spans="1:8" x14ac:dyDescent="0.35">
      <c r="A18" s="23">
        <v>13</v>
      </c>
      <c r="B18" s="24">
        <v>0</v>
      </c>
      <c r="C18" s="25">
        <v>1</v>
      </c>
      <c r="D18" s="25">
        <v>1</v>
      </c>
      <c r="E18" t="s">
        <v>100</v>
      </c>
      <c r="F18" t="s">
        <v>113</v>
      </c>
      <c r="G18" t="s">
        <v>87</v>
      </c>
      <c r="H18">
        <v>33</v>
      </c>
    </row>
    <row r="19" spans="1:8" x14ac:dyDescent="0.35">
      <c r="A19" s="23">
        <v>13</v>
      </c>
      <c r="B19" s="24">
        <v>0</v>
      </c>
      <c r="C19" s="25">
        <v>1</v>
      </c>
      <c r="D19" s="25">
        <v>1</v>
      </c>
      <c r="E19" t="s">
        <v>100</v>
      </c>
      <c r="F19" t="s">
        <v>97</v>
      </c>
      <c r="G19" t="s">
        <v>87</v>
      </c>
      <c r="H19">
        <v>3</v>
      </c>
    </row>
    <row r="20" spans="1:8" x14ac:dyDescent="0.35">
      <c r="A20" s="23">
        <v>13</v>
      </c>
      <c r="B20" s="24">
        <v>0</v>
      </c>
      <c r="C20" s="24">
        <v>1</v>
      </c>
      <c r="D20" s="24">
        <v>1</v>
      </c>
      <c r="E20" t="s">
        <v>86</v>
      </c>
      <c r="F20" t="s">
        <v>221</v>
      </c>
      <c r="G20" t="s">
        <v>87</v>
      </c>
      <c r="H20">
        <v>356</v>
      </c>
    </row>
    <row r="21" spans="1:8" x14ac:dyDescent="0.35">
      <c r="A21" s="23">
        <v>13</v>
      </c>
      <c r="B21" s="24">
        <v>0</v>
      </c>
      <c r="C21" s="25" t="s">
        <v>84</v>
      </c>
      <c r="D21" s="25" t="s">
        <v>83</v>
      </c>
      <c r="E21" t="s">
        <v>116</v>
      </c>
      <c r="F21" t="s">
        <v>222</v>
      </c>
      <c r="G21" t="s">
        <v>85</v>
      </c>
    </row>
    <row r="22" spans="1:8" x14ac:dyDescent="0.35">
      <c r="A22" s="23">
        <v>13</v>
      </c>
      <c r="B22" s="24">
        <v>0</v>
      </c>
      <c r="C22" s="25" t="s">
        <v>84</v>
      </c>
      <c r="D22" s="25" t="s">
        <v>83</v>
      </c>
      <c r="E22" t="s">
        <v>114</v>
      </c>
      <c r="F22" t="s">
        <v>223</v>
      </c>
      <c r="G22" t="s">
        <v>85</v>
      </c>
    </row>
    <row r="23" spans="1:8" x14ac:dyDescent="0.35">
      <c r="A23" s="23">
        <v>13</v>
      </c>
      <c r="B23" s="25" t="s">
        <v>83</v>
      </c>
      <c r="C23" s="25" t="s">
        <v>84</v>
      </c>
      <c r="D23" s="25" t="s">
        <v>83</v>
      </c>
      <c r="E23" s="25" t="s">
        <v>101</v>
      </c>
      <c r="F23" s="27" t="s">
        <v>102</v>
      </c>
      <c r="G23" t="s">
        <v>85</v>
      </c>
      <c r="H23" s="28"/>
    </row>
    <row r="24" spans="1:8" x14ac:dyDescent="0.35">
      <c r="A24" s="23">
        <v>13</v>
      </c>
      <c r="B24" s="25" t="s">
        <v>83</v>
      </c>
      <c r="C24">
        <v>1</v>
      </c>
      <c r="D24" s="25" t="s">
        <v>83</v>
      </c>
      <c r="E24" t="s">
        <v>125</v>
      </c>
      <c r="F24" s="33" t="s">
        <v>220</v>
      </c>
      <c r="G24" t="s">
        <v>85</v>
      </c>
    </row>
    <row r="25" spans="1:8" x14ac:dyDescent="0.35">
      <c r="A25" s="23">
        <v>13</v>
      </c>
      <c r="B25" s="25" t="s">
        <v>83</v>
      </c>
      <c r="C25">
        <v>1</v>
      </c>
      <c r="D25" s="25" t="s">
        <v>84</v>
      </c>
      <c r="E25" t="s">
        <v>174</v>
      </c>
      <c r="F25" t="s">
        <v>89</v>
      </c>
      <c r="G25" t="s">
        <v>87</v>
      </c>
      <c r="H25">
        <f>SUM(H26:H26)</f>
        <v>356</v>
      </c>
    </row>
    <row r="26" spans="1:8" x14ac:dyDescent="0.35">
      <c r="A26" s="23">
        <v>13</v>
      </c>
      <c r="B26" s="25" t="s">
        <v>83</v>
      </c>
      <c r="C26">
        <v>1</v>
      </c>
      <c r="D26" s="25" t="s">
        <v>84</v>
      </c>
      <c r="E26" t="s">
        <v>175</v>
      </c>
      <c r="F26" t="s">
        <v>176</v>
      </c>
      <c r="G26" t="s">
        <v>87</v>
      </c>
      <c r="H26">
        <v>356</v>
      </c>
    </row>
    <row r="27" spans="1:8" x14ac:dyDescent="0.35">
      <c r="A27" s="23">
        <v>13</v>
      </c>
      <c r="B27" s="25" t="s">
        <v>83</v>
      </c>
      <c r="C27">
        <v>1</v>
      </c>
      <c r="D27" s="25" t="s">
        <v>84</v>
      </c>
      <c r="E27" t="s">
        <v>178</v>
      </c>
      <c r="F27" t="s">
        <v>28</v>
      </c>
      <c r="G27" t="s">
        <v>87</v>
      </c>
      <c r="H27">
        <v>130</v>
      </c>
    </row>
    <row r="28" spans="1:8" x14ac:dyDescent="0.35">
      <c r="A28" s="23">
        <v>13</v>
      </c>
      <c r="B28" s="25" t="s">
        <v>83</v>
      </c>
      <c r="C28">
        <v>1</v>
      </c>
      <c r="D28" s="25" t="s">
        <v>84</v>
      </c>
      <c r="E28" t="s">
        <v>178</v>
      </c>
      <c r="F28" t="s">
        <v>179</v>
      </c>
      <c r="G28" t="s">
        <v>87</v>
      </c>
      <c r="H28">
        <v>226</v>
      </c>
    </row>
  </sheetData>
  <hyperlinks>
    <hyperlink ref="F23" r:id="rId1" xr:uid="{F07E9539-1EA2-4EBA-9DB0-510AA011453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92CC2-5206-1342-9C9C-2A2EFB2E49A4}">
  <dimension ref="A1:I19"/>
  <sheetViews>
    <sheetView workbookViewId="0">
      <selection activeCell="C13" sqref="C13"/>
    </sheetView>
  </sheetViews>
  <sheetFormatPr defaultColWidth="10.81640625" defaultRowHeight="14.5" x14ac:dyDescent="0.35"/>
  <cols>
    <col min="1" max="1" width="20.81640625" bestFit="1" customWidth="1"/>
    <col min="2" max="2" width="10.1796875" bestFit="1" customWidth="1"/>
    <col min="3" max="3" width="13.81640625" bestFit="1" customWidth="1"/>
    <col min="4" max="4" width="29.453125" customWidth="1"/>
    <col min="5" max="5" width="53.26953125" customWidth="1"/>
    <col min="6" max="6" width="15.453125" bestFit="1" customWidth="1"/>
    <col min="7" max="7" width="13.453125" bestFit="1" customWidth="1"/>
    <col min="8" max="8" width="10.1796875" bestFit="1" customWidth="1"/>
    <col min="9" max="9" width="35.453125" customWidth="1"/>
  </cols>
  <sheetData>
    <row r="1" spans="1:9" ht="31" x14ac:dyDescent="0.35">
      <c r="A1" s="3" t="s">
        <v>6</v>
      </c>
      <c r="B1" s="4" t="s">
        <v>33</v>
      </c>
      <c r="C1" s="4" t="s">
        <v>34</v>
      </c>
      <c r="D1" s="4" t="s">
        <v>35</v>
      </c>
      <c r="E1" s="4" t="s">
        <v>36</v>
      </c>
      <c r="F1" s="4" t="s">
        <v>37</v>
      </c>
      <c r="G1" s="4" t="s">
        <v>38</v>
      </c>
      <c r="H1" s="4" t="s">
        <v>39</v>
      </c>
      <c r="I1" s="4" t="s">
        <v>40</v>
      </c>
    </row>
    <row r="2" spans="1:9" x14ac:dyDescent="0.35">
      <c r="A2" s="16" t="s">
        <v>171</v>
      </c>
      <c r="B2">
        <v>2</v>
      </c>
      <c r="C2" t="s">
        <v>42</v>
      </c>
      <c r="D2" t="s">
        <v>43</v>
      </c>
      <c r="E2" t="s">
        <v>44</v>
      </c>
      <c r="F2" t="s">
        <v>41</v>
      </c>
      <c r="G2" t="s">
        <v>26</v>
      </c>
      <c r="H2" t="s">
        <v>27</v>
      </c>
      <c r="I2" s="29" t="s">
        <v>212</v>
      </c>
    </row>
    <row r="3" spans="1:9" x14ac:dyDescent="0.35">
      <c r="A3" s="16" t="s">
        <v>171</v>
      </c>
      <c r="B3">
        <v>3</v>
      </c>
      <c r="C3" t="s">
        <v>45</v>
      </c>
      <c r="D3" t="s">
        <v>46</v>
      </c>
      <c r="E3" t="s">
        <v>47</v>
      </c>
      <c r="F3" t="s">
        <v>41</v>
      </c>
      <c r="G3" t="s">
        <v>26</v>
      </c>
      <c r="H3" t="s">
        <v>27</v>
      </c>
      <c r="I3" s="29"/>
    </row>
    <row r="4" spans="1:9" x14ac:dyDescent="0.35">
      <c r="A4" s="16" t="s">
        <v>171</v>
      </c>
      <c r="B4">
        <v>4</v>
      </c>
      <c r="C4" t="s">
        <v>48</v>
      </c>
      <c r="D4" t="s">
        <v>49</v>
      </c>
      <c r="E4" t="s">
        <v>50</v>
      </c>
      <c r="F4" t="s">
        <v>41</v>
      </c>
      <c r="G4" t="s">
        <v>26</v>
      </c>
      <c r="H4" t="s">
        <v>27</v>
      </c>
      <c r="I4" s="29"/>
    </row>
    <row r="5" spans="1:9" x14ac:dyDescent="0.35">
      <c r="A5" s="16" t="s">
        <v>171</v>
      </c>
      <c r="B5">
        <v>5</v>
      </c>
      <c r="C5" t="s">
        <v>51</v>
      </c>
      <c r="D5" t="s">
        <v>52</v>
      </c>
      <c r="E5" t="s">
        <v>53</v>
      </c>
      <c r="F5" t="s">
        <v>41</v>
      </c>
      <c r="G5" t="s">
        <v>26</v>
      </c>
      <c r="H5" t="s">
        <v>27</v>
      </c>
      <c r="I5" s="29"/>
    </row>
    <row r="6" spans="1:9" x14ac:dyDescent="0.35">
      <c r="A6" s="16" t="s">
        <v>171</v>
      </c>
      <c r="B6">
        <v>6</v>
      </c>
      <c r="C6" t="s">
        <v>54</v>
      </c>
      <c r="D6" t="s">
        <v>55</v>
      </c>
      <c r="E6" t="s">
        <v>56</v>
      </c>
      <c r="F6" t="s">
        <v>41</v>
      </c>
      <c r="G6" t="s">
        <v>26</v>
      </c>
      <c r="H6" t="s">
        <v>27</v>
      </c>
      <c r="I6" s="29"/>
    </row>
    <row r="7" spans="1:9" x14ac:dyDescent="0.35">
      <c r="A7" s="16" t="s">
        <v>171</v>
      </c>
      <c r="B7">
        <v>7</v>
      </c>
      <c r="C7" t="s">
        <v>57</v>
      </c>
      <c r="D7" t="s">
        <v>58</v>
      </c>
      <c r="E7" t="s">
        <v>59</v>
      </c>
      <c r="F7" t="s">
        <v>41</v>
      </c>
      <c r="G7" t="s">
        <v>26</v>
      </c>
      <c r="H7" t="s">
        <v>27</v>
      </c>
      <c r="I7" s="29" t="s">
        <v>60</v>
      </c>
    </row>
    <row r="8" spans="1:9" x14ac:dyDescent="0.35">
      <c r="A8" s="16" t="s">
        <v>171</v>
      </c>
      <c r="B8">
        <v>8</v>
      </c>
      <c r="C8" t="s">
        <v>61</v>
      </c>
      <c r="D8" t="s">
        <v>62</v>
      </c>
      <c r="E8" t="s">
        <v>63</v>
      </c>
      <c r="F8" t="s">
        <v>41</v>
      </c>
      <c r="G8" t="s">
        <v>26</v>
      </c>
      <c r="H8" t="s">
        <v>27</v>
      </c>
      <c r="I8" s="29" t="s">
        <v>64</v>
      </c>
    </row>
    <row r="9" spans="1:9" x14ac:dyDescent="0.35">
      <c r="A9" s="16" t="s">
        <v>171</v>
      </c>
      <c r="B9">
        <v>9</v>
      </c>
      <c r="C9" t="s">
        <v>65</v>
      </c>
      <c r="D9" t="s">
        <v>66</v>
      </c>
      <c r="E9" t="s">
        <v>67</v>
      </c>
      <c r="F9" t="s">
        <v>41</v>
      </c>
      <c r="G9" t="s">
        <v>26</v>
      </c>
      <c r="H9" t="s">
        <v>27</v>
      </c>
      <c r="I9" s="29"/>
    </row>
    <row r="10" spans="1:9" x14ac:dyDescent="0.35">
      <c r="A10" s="16" t="s">
        <v>171</v>
      </c>
      <c r="B10">
        <v>10</v>
      </c>
      <c r="C10" t="s">
        <v>68</v>
      </c>
      <c r="D10" t="s">
        <v>69</v>
      </c>
      <c r="E10" t="s">
        <v>70</v>
      </c>
      <c r="F10" t="s">
        <v>41</v>
      </c>
      <c r="G10" t="s">
        <v>26</v>
      </c>
      <c r="H10" t="s">
        <v>27</v>
      </c>
      <c r="I10" s="29"/>
    </row>
    <row r="11" spans="1:9" x14ac:dyDescent="0.35">
      <c r="A11" s="16" t="s">
        <v>171</v>
      </c>
      <c r="B11">
        <v>11</v>
      </c>
      <c r="C11" t="s">
        <v>71</v>
      </c>
      <c r="D11" t="s">
        <v>72</v>
      </c>
      <c r="E11" t="s">
        <v>73</v>
      </c>
      <c r="F11" t="s">
        <v>41</v>
      </c>
      <c r="G11" t="s">
        <v>26</v>
      </c>
      <c r="H11" t="s">
        <v>27</v>
      </c>
      <c r="I11" s="29"/>
    </row>
    <row r="12" spans="1:9" x14ac:dyDescent="0.35">
      <c r="A12" s="16" t="s">
        <v>171</v>
      </c>
      <c r="B12">
        <v>12</v>
      </c>
      <c r="C12" t="s">
        <v>228</v>
      </c>
      <c r="D12" t="s">
        <v>74</v>
      </c>
      <c r="E12" t="s">
        <v>75</v>
      </c>
      <c r="F12" t="s">
        <v>41</v>
      </c>
      <c r="G12" t="s">
        <v>26</v>
      </c>
      <c r="H12" t="s">
        <v>27</v>
      </c>
      <c r="I12" s="29"/>
    </row>
    <row r="13" spans="1:9" x14ac:dyDescent="0.35">
      <c r="A13" s="16" t="s">
        <v>171</v>
      </c>
      <c r="B13">
        <v>13</v>
      </c>
      <c r="C13" t="s">
        <v>213</v>
      </c>
      <c r="D13" t="s">
        <v>218</v>
      </c>
      <c r="E13" t="s">
        <v>219</v>
      </c>
      <c r="F13" t="s">
        <v>41</v>
      </c>
      <c r="G13" t="s">
        <v>26</v>
      </c>
      <c r="H13" t="s">
        <v>27</v>
      </c>
    </row>
    <row r="14" spans="1:9" x14ac:dyDescent="0.35">
      <c r="F14" s="1"/>
    </row>
    <row r="15" spans="1:9" x14ac:dyDescent="0.35">
      <c r="F15" s="1"/>
    </row>
    <row r="16" spans="1:9" x14ac:dyDescent="0.35">
      <c r="F16" s="1"/>
    </row>
    <row r="17" spans="2:6" x14ac:dyDescent="0.35">
      <c r="F17" s="1"/>
    </row>
    <row r="18" spans="2:6" x14ac:dyDescent="0.35">
      <c r="B18" s="2"/>
      <c r="C18" s="2"/>
      <c r="D18" s="2"/>
      <c r="F18" s="1"/>
    </row>
    <row r="19" spans="2:6" x14ac:dyDescent="0.35">
      <c r="F19" s="1"/>
    </row>
  </sheetData>
  <hyperlinks>
    <hyperlink ref="I7" r:id="rId1" xr:uid="{7CE02BFF-4909-2B4A-B25F-B542E00874D0}"/>
    <hyperlink ref="I8" r:id="rId2" xr:uid="{8D2AC59D-4FFF-AA48-ACF4-28A9668B8EC9}"/>
    <hyperlink ref="I2" r:id="rId3" display="https://doi.org/10.1182/blood.2018890764 ; https://doi.org/10.1534/g3.117.300366 ; https://doi.org/10.1352/1944-7558-123.6.514" xr:uid="{2F47D138-5BFB-4C41-BB23-6CB9F2E14DCE}"/>
  </hyperlinks>
  <pageMargins left="0.7" right="0.7" top="0.75" bottom="0.75" header="0.3" footer="0.3"/>
  <pageSetup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8E71C-2DA8-784B-BDA8-07B8973F1609}">
  <dimension ref="A1:H54"/>
  <sheetViews>
    <sheetView workbookViewId="0">
      <selection activeCell="F48" sqref="F48"/>
    </sheetView>
  </sheetViews>
  <sheetFormatPr defaultColWidth="10.81640625" defaultRowHeight="14.5" x14ac:dyDescent="0.35"/>
  <cols>
    <col min="6" max="6" width="33.1796875" customWidth="1"/>
  </cols>
  <sheetData>
    <row r="1" spans="1:8" s="8" customFormat="1" ht="43.5" x14ac:dyDescent="0.35">
      <c r="A1" s="5" t="s">
        <v>33</v>
      </c>
      <c r="B1" s="6" t="s">
        <v>76</v>
      </c>
      <c r="C1" s="6" t="s">
        <v>77</v>
      </c>
      <c r="D1" s="6" t="s">
        <v>78</v>
      </c>
      <c r="E1" s="7" t="s">
        <v>79</v>
      </c>
      <c r="F1" s="7" t="s">
        <v>80</v>
      </c>
      <c r="G1" s="7" t="s">
        <v>81</v>
      </c>
      <c r="H1" s="7" t="s">
        <v>82</v>
      </c>
    </row>
    <row r="2" spans="1:8" s="8" customFormat="1" x14ac:dyDescent="0.35">
      <c r="A2" s="23">
        <v>2</v>
      </c>
      <c r="B2" s="25" t="s">
        <v>83</v>
      </c>
      <c r="C2" s="25">
        <v>1</v>
      </c>
      <c r="D2" s="25">
        <v>1</v>
      </c>
      <c r="E2" t="s">
        <v>86</v>
      </c>
      <c r="F2" t="s">
        <v>180</v>
      </c>
      <c r="G2" t="s">
        <v>87</v>
      </c>
      <c r="H2">
        <v>1337</v>
      </c>
    </row>
    <row r="3" spans="1:8" s="8" customFormat="1" x14ac:dyDescent="0.35">
      <c r="A3" s="23">
        <v>2</v>
      </c>
      <c r="B3" s="25" t="s">
        <v>83</v>
      </c>
      <c r="C3" s="25">
        <v>1</v>
      </c>
      <c r="D3" s="25">
        <v>1</v>
      </c>
      <c r="E3" t="s">
        <v>86</v>
      </c>
      <c r="F3" t="s">
        <v>181</v>
      </c>
      <c r="G3" t="s">
        <v>87</v>
      </c>
      <c r="H3">
        <v>530</v>
      </c>
    </row>
    <row r="4" spans="1:8" s="8" customFormat="1" x14ac:dyDescent="0.35">
      <c r="A4" s="23">
        <v>2</v>
      </c>
      <c r="B4" s="25" t="s">
        <v>83</v>
      </c>
      <c r="C4" s="25">
        <v>1</v>
      </c>
      <c r="D4" s="25">
        <v>1</v>
      </c>
      <c r="E4" t="s">
        <v>86</v>
      </c>
      <c r="F4" t="s">
        <v>182</v>
      </c>
      <c r="G4" t="s">
        <v>87</v>
      </c>
      <c r="H4">
        <v>227</v>
      </c>
    </row>
    <row r="5" spans="1:8" s="8" customFormat="1" x14ac:dyDescent="0.35">
      <c r="A5" s="23">
        <v>2</v>
      </c>
      <c r="B5" s="25" t="s">
        <v>83</v>
      </c>
      <c r="C5" s="25">
        <v>1</v>
      </c>
      <c r="D5" s="25">
        <v>1</v>
      </c>
      <c r="E5" t="s">
        <v>86</v>
      </c>
      <c r="F5" t="s">
        <v>183</v>
      </c>
      <c r="G5" t="s">
        <v>87</v>
      </c>
      <c r="H5">
        <v>202</v>
      </c>
    </row>
    <row r="6" spans="1:8" s="8" customFormat="1" x14ac:dyDescent="0.35">
      <c r="A6" s="23">
        <v>2</v>
      </c>
      <c r="B6" s="25" t="s">
        <v>83</v>
      </c>
      <c r="C6" s="25">
        <v>1</v>
      </c>
      <c r="D6" s="25">
        <v>1</v>
      </c>
      <c r="E6" t="s">
        <v>86</v>
      </c>
      <c r="F6" t="s">
        <v>184</v>
      </c>
      <c r="G6" t="s">
        <v>87</v>
      </c>
      <c r="H6">
        <v>196</v>
      </c>
    </row>
    <row r="7" spans="1:8" s="8" customFormat="1" x14ac:dyDescent="0.35">
      <c r="A7" s="23">
        <v>2</v>
      </c>
      <c r="B7" s="25" t="s">
        <v>83</v>
      </c>
      <c r="C7" s="25">
        <v>1</v>
      </c>
      <c r="D7" s="25">
        <v>1</v>
      </c>
      <c r="E7" t="s">
        <v>86</v>
      </c>
      <c r="F7" t="s">
        <v>185</v>
      </c>
      <c r="G7" t="s">
        <v>87</v>
      </c>
      <c r="H7">
        <v>92</v>
      </c>
    </row>
    <row r="8" spans="1:8" s="8" customFormat="1" x14ac:dyDescent="0.35">
      <c r="A8" s="23">
        <v>2</v>
      </c>
      <c r="B8" s="25" t="s">
        <v>83</v>
      </c>
      <c r="C8" s="25">
        <v>1</v>
      </c>
      <c r="D8" s="25">
        <v>1</v>
      </c>
      <c r="E8" t="s">
        <v>86</v>
      </c>
      <c r="F8" t="s">
        <v>186</v>
      </c>
      <c r="G8" t="s">
        <v>87</v>
      </c>
      <c r="H8">
        <v>81</v>
      </c>
    </row>
    <row r="9" spans="1:8" s="8" customFormat="1" x14ac:dyDescent="0.35">
      <c r="A9" s="23">
        <v>2</v>
      </c>
      <c r="B9" s="25" t="s">
        <v>83</v>
      </c>
      <c r="C9" s="25">
        <v>1</v>
      </c>
      <c r="D9" s="25">
        <v>1</v>
      </c>
      <c r="E9" t="s">
        <v>86</v>
      </c>
      <c r="F9" t="s">
        <v>187</v>
      </c>
      <c r="G9" t="s">
        <v>87</v>
      </c>
      <c r="H9">
        <v>26</v>
      </c>
    </row>
    <row r="10" spans="1:8" s="8" customFormat="1" x14ac:dyDescent="0.35">
      <c r="A10" s="23">
        <v>2</v>
      </c>
      <c r="B10" s="25" t="s">
        <v>83</v>
      </c>
      <c r="C10" s="25">
        <v>1</v>
      </c>
      <c r="D10" s="25">
        <v>1</v>
      </c>
      <c r="E10" t="s">
        <v>86</v>
      </c>
      <c r="F10" t="s">
        <v>214</v>
      </c>
      <c r="G10" t="s">
        <v>87</v>
      </c>
      <c r="H10">
        <v>197</v>
      </c>
    </row>
    <row r="11" spans="1:8" s="8" customFormat="1" x14ac:dyDescent="0.35">
      <c r="A11" s="23">
        <v>2</v>
      </c>
      <c r="B11" s="25" t="s">
        <v>83</v>
      </c>
      <c r="C11" s="25">
        <v>1</v>
      </c>
      <c r="D11" s="25">
        <v>1</v>
      </c>
      <c r="E11" t="s">
        <v>86</v>
      </c>
      <c r="F11" t="s">
        <v>215</v>
      </c>
      <c r="G11" t="s">
        <v>87</v>
      </c>
      <c r="H11">
        <v>202</v>
      </c>
    </row>
    <row r="12" spans="1:8" s="8" customFormat="1" x14ac:dyDescent="0.35">
      <c r="A12" s="23">
        <v>2</v>
      </c>
      <c r="B12" s="25" t="s">
        <v>83</v>
      </c>
      <c r="C12" s="25">
        <v>1</v>
      </c>
      <c r="D12" s="25">
        <v>1</v>
      </c>
      <c r="E12" t="s">
        <v>86</v>
      </c>
      <c r="F12" t="s">
        <v>216</v>
      </c>
      <c r="G12" t="s">
        <v>87</v>
      </c>
      <c r="H12">
        <v>47</v>
      </c>
    </row>
    <row r="13" spans="1:8" s="8" customFormat="1" x14ac:dyDescent="0.35">
      <c r="A13" s="23">
        <v>2</v>
      </c>
      <c r="B13" s="25" t="s">
        <v>83</v>
      </c>
      <c r="C13" s="25">
        <v>1</v>
      </c>
      <c r="D13" s="25">
        <v>1</v>
      </c>
      <c r="E13" t="s">
        <v>86</v>
      </c>
      <c r="F13" t="s">
        <v>97</v>
      </c>
      <c r="G13" t="s">
        <v>87</v>
      </c>
      <c r="H13">
        <v>1302</v>
      </c>
    </row>
    <row r="14" spans="1:8" x14ac:dyDescent="0.35">
      <c r="A14" s="23">
        <v>2</v>
      </c>
      <c r="B14" s="25" t="s">
        <v>83</v>
      </c>
      <c r="C14">
        <v>1</v>
      </c>
      <c r="D14" s="25">
        <v>1</v>
      </c>
      <c r="E14" t="s">
        <v>88</v>
      </c>
      <c r="F14" s="26" t="s">
        <v>89</v>
      </c>
      <c r="G14" t="s">
        <v>87</v>
      </c>
      <c r="H14">
        <v>2423</v>
      </c>
    </row>
    <row r="15" spans="1:8" x14ac:dyDescent="0.35">
      <c r="A15" s="23">
        <v>2</v>
      </c>
      <c r="B15" s="25" t="s">
        <v>83</v>
      </c>
      <c r="C15" s="25">
        <v>1</v>
      </c>
      <c r="D15" s="25">
        <v>1</v>
      </c>
      <c r="E15" t="s">
        <v>90</v>
      </c>
      <c r="F15" t="s">
        <v>91</v>
      </c>
      <c r="G15" t="s">
        <v>87</v>
      </c>
      <c r="H15">
        <v>1684</v>
      </c>
    </row>
    <row r="16" spans="1:8" x14ac:dyDescent="0.35">
      <c r="A16" s="23">
        <v>2</v>
      </c>
      <c r="B16" s="25" t="s">
        <v>83</v>
      </c>
      <c r="C16" s="25">
        <v>1</v>
      </c>
      <c r="D16" s="25">
        <v>1</v>
      </c>
      <c r="E16" t="s">
        <v>90</v>
      </c>
      <c r="F16" t="s">
        <v>92</v>
      </c>
      <c r="G16" t="s">
        <v>87</v>
      </c>
      <c r="H16">
        <f>1716-H15</f>
        <v>32</v>
      </c>
    </row>
    <row r="17" spans="1:8" x14ac:dyDescent="0.35">
      <c r="A17" s="23">
        <v>2</v>
      </c>
      <c r="B17" s="25" t="s">
        <v>83</v>
      </c>
      <c r="C17" s="25">
        <v>1</v>
      </c>
      <c r="D17" s="25">
        <v>1</v>
      </c>
      <c r="E17" t="s">
        <v>90</v>
      </c>
      <c r="F17" t="s">
        <v>93</v>
      </c>
      <c r="G17" t="s">
        <v>87</v>
      </c>
      <c r="H17">
        <f>1745-SUM(H15:H16)</f>
        <v>29</v>
      </c>
    </row>
    <row r="18" spans="1:8" x14ac:dyDescent="0.35">
      <c r="A18" s="23">
        <v>2</v>
      </c>
      <c r="B18" s="25" t="s">
        <v>83</v>
      </c>
      <c r="C18" s="25">
        <v>1</v>
      </c>
      <c r="D18" s="25">
        <v>1</v>
      </c>
      <c r="E18" t="s">
        <v>90</v>
      </c>
      <c r="F18" t="s">
        <v>94</v>
      </c>
      <c r="G18" t="s">
        <v>87</v>
      </c>
      <c r="H18">
        <f>1753-SUM(H15:H17)</f>
        <v>8</v>
      </c>
    </row>
    <row r="19" spans="1:8" x14ac:dyDescent="0.35">
      <c r="A19" s="23">
        <v>2</v>
      </c>
      <c r="B19" s="25" t="s">
        <v>83</v>
      </c>
      <c r="C19" s="25">
        <v>1</v>
      </c>
      <c r="D19" s="25">
        <v>1</v>
      </c>
      <c r="E19" t="s">
        <v>90</v>
      </c>
      <c r="F19" t="s">
        <v>211</v>
      </c>
      <c r="G19" t="s">
        <v>87</v>
      </c>
      <c r="H19">
        <f>1757-SUM(H15:H18)</f>
        <v>4</v>
      </c>
    </row>
    <row r="20" spans="1:8" x14ac:dyDescent="0.35">
      <c r="A20" s="23">
        <v>2</v>
      </c>
      <c r="B20" s="25" t="s">
        <v>83</v>
      </c>
      <c r="C20" s="25">
        <v>1</v>
      </c>
      <c r="D20" s="25">
        <v>1</v>
      </c>
      <c r="E20" t="s">
        <v>90</v>
      </c>
      <c r="F20" t="s">
        <v>217</v>
      </c>
      <c r="G20" s="25" t="s">
        <v>87</v>
      </c>
      <c r="H20">
        <v>1</v>
      </c>
    </row>
    <row r="21" spans="1:8" x14ac:dyDescent="0.35">
      <c r="A21" s="23">
        <v>2</v>
      </c>
      <c r="B21" s="25" t="s">
        <v>83</v>
      </c>
      <c r="C21" s="25">
        <v>1</v>
      </c>
      <c r="D21" s="25">
        <v>1</v>
      </c>
      <c r="E21" t="s">
        <v>90</v>
      </c>
      <c r="F21" t="s">
        <v>95</v>
      </c>
      <c r="G21" s="25" t="s">
        <v>87</v>
      </c>
      <c r="H21">
        <f>2423-SUM(H15:H20)</f>
        <v>665</v>
      </c>
    </row>
    <row r="22" spans="1:8" x14ac:dyDescent="0.35">
      <c r="A22" s="23">
        <v>2</v>
      </c>
      <c r="B22" s="25" t="s">
        <v>83</v>
      </c>
      <c r="C22" s="25">
        <v>1</v>
      </c>
      <c r="D22" s="25">
        <v>1</v>
      </c>
      <c r="E22" t="s">
        <v>96</v>
      </c>
      <c r="F22" t="s">
        <v>104</v>
      </c>
      <c r="G22" t="s">
        <v>87</v>
      </c>
      <c r="H22">
        <v>1948</v>
      </c>
    </row>
    <row r="23" spans="1:8" x14ac:dyDescent="0.35">
      <c r="A23" s="23">
        <v>2</v>
      </c>
      <c r="B23" s="25" t="s">
        <v>83</v>
      </c>
      <c r="C23" s="25">
        <v>1</v>
      </c>
      <c r="D23" s="25">
        <v>1</v>
      </c>
      <c r="E23" t="s">
        <v>96</v>
      </c>
      <c r="F23" t="s">
        <v>105</v>
      </c>
      <c r="G23" t="s">
        <v>87</v>
      </c>
      <c r="H23">
        <v>49</v>
      </c>
    </row>
    <row r="24" spans="1:8" x14ac:dyDescent="0.35">
      <c r="A24" s="23">
        <v>2</v>
      </c>
      <c r="B24" s="25" t="s">
        <v>83</v>
      </c>
      <c r="C24" s="25">
        <v>1</v>
      </c>
      <c r="D24" s="25">
        <v>1</v>
      </c>
      <c r="E24" t="s">
        <v>96</v>
      </c>
      <c r="F24" t="s">
        <v>106</v>
      </c>
      <c r="G24" t="s">
        <v>87</v>
      </c>
      <c r="H24">
        <v>21</v>
      </c>
    </row>
    <row r="25" spans="1:8" x14ac:dyDescent="0.35">
      <c r="A25" s="23">
        <v>2</v>
      </c>
      <c r="B25" s="25" t="s">
        <v>83</v>
      </c>
      <c r="C25" s="25">
        <v>1</v>
      </c>
      <c r="D25" s="25">
        <v>1</v>
      </c>
      <c r="E25" t="s">
        <v>96</v>
      </c>
      <c r="F25" t="s">
        <v>107</v>
      </c>
      <c r="G25" t="s">
        <v>87</v>
      </c>
      <c r="H25">
        <v>11</v>
      </c>
    </row>
    <row r="26" spans="1:8" x14ac:dyDescent="0.35">
      <c r="A26" s="23">
        <v>2</v>
      </c>
      <c r="B26" s="25" t="s">
        <v>83</v>
      </c>
      <c r="C26" s="25">
        <v>1</v>
      </c>
      <c r="D26" s="25">
        <v>1</v>
      </c>
      <c r="E26" t="s">
        <v>96</v>
      </c>
      <c r="F26" t="s">
        <v>108</v>
      </c>
      <c r="G26" t="s">
        <v>87</v>
      </c>
      <c r="H26">
        <v>205</v>
      </c>
    </row>
    <row r="27" spans="1:8" x14ac:dyDescent="0.35">
      <c r="A27" s="23">
        <v>2</v>
      </c>
      <c r="B27" s="25" t="s">
        <v>83</v>
      </c>
      <c r="C27" s="25">
        <v>1</v>
      </c>
      <c r="D27" s="25">
        <v>1</v>
      </c>
      <c r="E27" t="s">
        <v>96</v>
      </c>
      <c r="F27" t="s">
        <v>109</v>
      </c>
      <c r="G27" t="s">
        <v>87</v>
      </c>
      <c r="H27">
        <v>34</v>
      </c>
    </row>
    <row r="28" spans="1:8" x14ac:dyDescent="0.35">
      <c r="A28" s="23">
        <v>2</v>
      </c>
      <c r="B28" s="25" t="s">
        <v>83</v>
      </c>
      <c r="C28" s="25">
        <v>1</v>
      </c>
      <c r="D28" s="25">
        <v>1</v>
      </c>
      <c r="E28" t="s">
        <v>96</v>
      </c>
      <c r="F28" t="s">
        <v>97</v>
      </c>
      <c r="G28" t="s">
        <v>87</v>
      </c>
      <c r="H28">
        <f>119+22</f>
        <v>141</v>
      </c>
    </row>
    <row r="29" spans="1:8" x14ac:dyDescent="0.35">
      <c r="A29" s="23">
        <v>2</v>
      </c>
      <c r="B29" s="25" t="s">
        <v>83</v>
      </c>
      <c r="C29" s="25">
        <v>1</v>
      </c>
      <c r="D29" s="25">
        <v>1</v>
      </c>
      <c r="E29" t="s">
        <v>96</v>
      </c>
      <c r="F29" t="s">
        <v>110</v>
      </c>
      <c r="G29" t="s">
        <v>87</v>
      </c>
      <c r="H29">
        <v>2</v>
      </c>
    </row>
    <row r="30" spans="1:8" x14ac:dyDescent="0.35">
      <c r="A30" s="23">
        <v>2</v>
      </c>
      <c r="B30" s="25" t="s">
        <v>83</v>
      </c>
      <c r="C30" s="25">
        <v>1</v>
      </c>
      <c r="D30" s="25">
        <v>1</v>
      </c>
      <c r="E30" t="s">
        <v>96</v>
      </c>
      <c r="F30" t="s">
        <v>111</v>
      </c>
      <c r="G30" t="s">
        <v>87</v>
      </c>
      <c r="H30">
        <v>12</v>
      </c>
    </row>
    <row r="31" spans="1:8" x14ac:dyDescent="0.35">
      <c r="A31" s="23">
        <v>2</v>
      </c>
      <c r="B31" s="25" t="s">
        <v>83</v>
      </c>
      <c r="C31" s="25">
        <v>1</v>
      </c>
      <c r="D31" s="25">
        <v>1</v>
      </c>
      <c r="E31" t="s">
        <v>163</v>
      </c>
      <c r="F31" t="s">
        <v>98</v>
      </c>
      <c r="G31" t="s">
        <v>87</v>
      </c>
      <c r="H31">
        <v>1257</v>
      </c>
    </row>
    <row r="32" spans="1:8" x14ac:dyDescent="0.35">
      <c r="A32" s="23">
        <v>2</v>
      </c>
      <c r="B32" s="25" t="s">
        <v>83</v>
      </c>
      <c r="C32" s="25">
        <v>1</v>
      </c>
      <c r="D32" s="25">
        <v>1</v>
      </c>
      <c r="E32" t="s">
        <v>163</v>
      </c>
      <c r="F32" t="s">
        <v>99</v>
      </c>
      <c r="G32" t="s">
        <v>87</v>
      </c>
      <c r="H32">
        <v>1165</v>
      </c>
    </row>
    <row r="33" spans="1:8" x14ac:dyDescent="0.35">
      <c r="A33" s="23">
        <v>2</v>
      </c>
      <c r="B33" s="25" t="s">
        <v>83</v>
      </c>
      <c r="C33" s="25">
        <v>1</v>
      </c>
      <c r="D33" s="25">
        <v>1</v>
      </c>
      <c r="E33" t="s">
        <v>163</v>
      </c>
      <c r="F33" t="s">
        <v>105</v>
      </c>
      <c r="G33" t="s">
        <v>87</v>
      </c>
      <c r="H33">
        <v>1</v>
      </c>
    </row>
    <row r="34" spans="1:8" x14ac:dyDescent="0.35">
      <c r="A34" s="23">
        <v>2</v>
      </c>
      <c r="B34" s="25" t="s">
        <v>83</v>
      </c>
      <c r="C34" s="25">
        <v>1</v>
      </c>
      <c r="D34" s="25">
        <v>1</v>
      </c>
      <c r="E34" t="s">
        <v>100</v>
      </c>
      <c r="F34" t="s">
        <v>112</v>
      </c>
      <c r="G34" t="s">
        <v>87</v>
      </c>
      <c r="H34">
        <v>2000</v>
      </c>
    </row>
    <row r="35" spans="1:8" x14ac:dyDescent="0.35">
      <c r="A35" s="23">
        <v>2</v>
      </c>
      <c r="B35" s="25" t="s">
        <v>83</v>
      </c>
      <c r="C35" s="25">
        <v>1</v>
      </c>
      <c r="D35" s="25">
        <v>1</v>
      </c>
      <c r="E35" t="s">
        <v>100</v>
      </c>
      <c r="F35" t="s">
        <v>113</v>
      </c>
      <c r="G35" t="s">
        <v>87</v>
      </c>
      <c r="H35">
        <v>356</v>
      </c>
    </row>
    <row r="36" spans="1:8" x14ac:dyDescent="0.35">
      <c r="A36" s="23">
        <v>2</v>
      </c>
      <c r="B36" s="25" t="s">
        <v>83</v>
      </c>
      <c r="C36" s="25">
        <v>1</v>
      </c>
      <c r="D36" s="25">
        <v>1</v>
      </c>
      <c r="E36" t="s">
        <v>100</v>
      </c>
      <c r="F36" t="s">
        <v>97</v>
      </c>
      <c r="G36" t="s">
        <v>87</v>
      </c>
      <c r="H36">
        <v>53</v>
      </c>
    </row>
    <row r="37" spans="1:8" x14ac:dyDescent="0.35">
      <c r="A37" s="23">
        <v>2</v>
      </c>
      <c r="B37" s="25" t="s">
        <v>83</v>
      </c>
      <c r="C37" s="25">
        <v>1</v>
      </c>
      <c r="D37" s="25">
        <v>1</v>
      </c>
      <c r="E37" t="s">
        <v>100</v>
      </c>
      <c r="F37" t="s">
        <v>105</v>
      </c>
      <c r="G37" t="s">
        <v>87</v>
      </c>
      <c r="H37">
        <v>14</v>
      </c>
    </row>
    <row r="38" spans="1:8" x14ac:dyDescent="0.35">
      <c r="A38" s="23">
        <v>2</v>
      </c>
      <c r="B38" s="25" t="s">
        <v>83</v>
      </c>
      <c r="C38">
        <v>1</v>
      </c>
      <c r="D38" s="25" t="s">
        <v>83</v>
      </c>
      <c r="E38" t="s">
        <v>114</v>
      </c>
      <c r="F38" t="s">
        <v>115</v>
      </c>
      <c r="G38" t="s">
        <v>85</v>
      </c>
    </row>
    <row r="39" spans="1:8" x14ac:dyDescent="0.35">
      <c r="A39" s="23">
        <v>2</v>
      </c>
      <c r="B39" s="25" t="s">
        <v>83</v>
      </c>
      <c r="C39">
        <v>1</v>
      </c>
      <c r="D39" s="25" t="s">
        <v>83</v>
      </c>
      <c r="E39" t="s">
        <v>116</v>
      </c>
      <c r="F39" t="s">
        <v>173</v>
      </c>
      <c r="G39" t="s">
        <v>85</v>
      </c>
    </row>
    <row r="40" spans="1:8" x14ac:dyDescent="0.35">
      <c r="A40" s="23">
        <v>2</v>
      </c>
      <c r="B40" s="25" t="s">
        <v>83</v>
      </c>
      <c r="C40">
        <v>1</v>
      </c>
      <c r="D40" s="25" t="s">
        <v>83</v>
      </c>
      <c r="E40" t="s">
        <v>114</v>
      </c>
      <c r="F40" t="s">
        <v>117</v>
      </c>
      <c r="G40" t="s">
        <v>85</v>
      </c>
    </row>
    <row r="41" spans="1:8" x14ac:dyDescent="0.35">
      <c r="A41" s="23">
        <v>2</v>
      </c>
      <c r="B41" s="25" t="s">
        <v>83</v>
      </c>
      <c r="C41">
        <v>1</v>
      </c>
      <c r="D41" s="25" t="s">
        <v>83</v>
      </c>
      <c r="E41" t="s">
        <v>116</v>
      </c>
      <c r="F41" t="s">
        <v>118</v>
      </c>
      <c r="G41" t="s">
        <v>85</v>
      </c>
    </row>
    <row r="42" spans="1:8" x14ac:dyDescent="0.35">
      <c r="A42" s="23">
        <v>2</v>
      </c>
      <c r="B42" s="25" t="s">
        <v>83</v>
      </c>
      <c r="C42">
        <v>1</v>
      </c>
      <c r="D42" s="25" t="s">
        <v>83</v>
      </c>
      <c r="E42" t="s">
        <v>114</v>
      </c>
      <c r="F42" t="s">
        <v>119</v>
      </c>
      <c r="G42" t="s">
        <v>85</v>
      </c>
    </row>
    <row r="43" spans="1:8" x14ac:dyDescent="0.35">
      <c r="A43" s="23">
        <v>2</v>
      </c>
      <c r="B43" s="25" t="s">
        <v>83</v>
      </c>
      <c r="C43">
        <v>1</v>
      </c>
      <c r="D43" s="25" t="s">
        <v>83</v>
      </c>
      <c r="E43" t="s">
        <v>116</v>
      </c>
      <c r="F43" t="s">
        <v>120</v>
      </c>
      <c r="G43" t="s">
        <v>85</v>
      </c>
    </row>
    <row r="44" spans="1:8" x14ac:dyDescent="0.35">
      <c r="A44" s="23">
        <v>2</v>
      </c>
      <c r="B44" s="25" t="s">
        <v>83</v>
      </c>
      <c r="C44">
        <v>1</v>
      </c>
      <c r="D44" s="25" t="s">
        <v>83</v>
      </c>
      <c r="E44" t="s">
        <v>114</v>
      </c>
      <c r="F44" t="s">
        <v>121</v>
      </c>
      <c r="G44" t="s">
        <v>85</v>
      </c>
    </row>
    <row r="45" spans="1:8" x14ac:dyDescent="0.35">
      <c r="A45" s="23">
        <v>2</v>
      </c>
      <c r="B45" s="25" t="s">
        <v>83</v>
      </c>
      <c r="C45">
        <v>1</v>
      </c>
      <c r="D45" s="25" t="s">
        <v>83</v>
      </c>
      <c r="E45" t="s">
        <v>116</v>
      </c>
      <c r="F45" t="s">
        <v>122</v>
      </c>
      <c r="G45" t="s">
        <v>85</v>
      </c>
    </row>
    <row r="46" spans="1:8" x14ac:dyDescent="0.35">
      <c r="A46" s="23">
        <v>2</v>
      </c>
      <c r="B46" s="25" t="s">
        <v>83</v>
      </c>
      <c r="C46">
        <v>1</v>
      </c>
      <c r="D46" s="25" t="s">
        <v>83</v>
      </c>
      <c r="E46" t="s">
        <v>114</v>
      </c>
      <c r="F46" t="s">
        <v>123</v>
      </c>
      <c r="G46" t="s">
        <v>85</v>
      </c>
    </row>
    <row r="47" spans="1:8" x14ac:dyDescent="0.35">
      <c r="A47" s="23">
        <v>2</v>
      </c>
      <c r="B47" s="25" t="s">
        <v>83</v>
      </c>
      <c r="C47">
        <v>1</v>
      </c>
      <c r="D47" s="25" t="s">
        <v>83</v>
      </c>
      <c r="E47" t="s">
        <v>116</v>
      </c>
      <c r="F47" t="s">
        <v>124</v>
      </c>
      <c r="G47" t="s">
        <v>85</v>
      </c>
    </row>
    <row r="48" spans="1:8" x14ac:dyDescent="0.35">
      <c r="A48" s="23">
        <v>2</v>
      </c>
      <c r="B48" s="25" t="s">
        <v>83</v>
      </c>
      <c r="C48">
        <v>1</v>
      </c>
      <c r="D48" s="25" t="s">
        <v>83</v>
      </c>
      <c r="E48" s="25" t="s">
        <v>101</v>
      </c>
      <c r="F48" s="27" t="s">
        <v>102</v>
      </c>
      <c r="G48" t="s">
        <v>85</v>
      </c>
      <c r="H48" s="28"/>
    </row>
    <row r="49" spans="1:8" x14ac:dyDescent="0.35">
      <c r="A49" s="23">
        <v>2</v>
      </c>
      <c r="B49" s="25" t="s">
        <v>83</v>
      </c>
      <c r="C49">
        <v>1</v>
      </c>
      <c r="D49" s="25" t="s">
        <v>83</v>
      </c>
      <c r="E49" t="s">
        <v>125</v>
      </c>
      <c r="F49" s="33" t="s">
        <v>126</v>
      </c>
      <c r="G49" t="s">
        <v>85</v>
      </c>
    </row>
    <row r="50" spans="1:8" x14ac:dyDescent="0.35">
      <c r="A50" s="23">
        <v>2</v>
      </c>
      <c r="B50" s="25" t="s">
        <v>83</v>
      </c>
      <c r="C50">
        <v>1</v>
      </c>
      <c r="D50" s="25" t="s">
        <v>84</v>
      </c>
      <c r="E50" t="s">
        <v>174</v>
      </c>
      <c r="F50" t="s">
        <v>89</v>
      </c>
      <c r="G50" t="s">
        <v>87</v>
      </c>
      <c r="H50">
        <f>SUM(H51:H52)</f>
        <v>2731</v>
      </c>
    </row>
    <row r="51" spans="1:8" x14ac:dyDescent="0.35">
      <c r="A51" s="23">
        <v>2</v>
      </c>
      <c r="B51" s="25" t="s">
        <v>83</v>
      </c>
      <c r="C51">
        <v>1</v>
      </c>
      <c r="D51" s="25" t="s">
        <v>84</v>
      </c>
      <c r="E51" t="s">
        <v>175</v>
      </c>
      <c r="F51" t="s">
        <v>176</v>
      </c>
      <c r="G51" t="s">
        <v>87</v>
      </c>
      <c r="H51">
        <v>2331</v>
      </c>
    </row>
    <row r="52" spans="1:8" x14ac:dyDescent="0.35">
      <c r="A52" s="23">
        <v>2</v>
      </c>
      <c r="B52" s="25" t="s">
        <v>83</v>
      </c>
      <c r="C52">
        <v>1</v>
      </c>
      <c r="D52" s="25" t="s">
        <v>84</v>
      </c>
      <c r="E52" t="s">
        <v>175</v>
      </c>
      <c r="F52" t="s">
        <v>177</v>
      </c>
      <c r="G52" t="s">
        <v>87</v>
      </c>
      <c r="H52">
        <v>400</v>
      </c>
    </row>
    <row r="53" spans="1:8" x14ac:dyDescent="0.35">
      <c r="A53" s="23">
        <v>2</v>
      </c>
      <c r="B53" s="25" t="s">
        <v>83</v>
      </c>
      <c r="C53">
        <v>1</v>
      </c>
      <c r="D53" s="25" t="s">
        <v>84</v>
      </c>
      <c r="E53" t="s">
        <v>178</v>
      </c>
      <c r="F53" t="s">
        <v>28</v>
      </c>
      <c r="G53" t="s">
        <v>87</v>
      </c>
      <c r="H53">
        <v>1777</v>
      </c>
    </row>
    <row r="54" spans="1:8" x14ac:dyDescent="0.35">
      <c r="A54" s="23">
        <v>2</v>
      </c>
      <c r="B54" s="25" t="s">
        <v>83</v>
      </c>
      <c r="C54">
        <v>1</v>
      </c>
      <c r="D54" s="25" t="s">
        <v>84</v>
      </c>
      <c r="E54" t="s">
        <v>178</v>
      </c>
      <c r="F54" t="s">
        <v>179</v>
      </c>
      <c r="G54" t="s">
        <v>87</v>
      </c>
      <c r="H54">
        <v>646</v>
      </c>
    </row>
  </sheetData>
  <phoneticPr fontId="13" type="noConversion"/>
  <hyperlinks>
    <hyperlink ref="F48" r:id="rId1" xr:uid="{CE3D3CD9-6A97-4648-A9C5-52C16B6DAC5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5940E-6FF9-DE41-8929-1CA966FB4E13}">
  <dimension ref="A1:H733"/>
  <sheetViews>
    <sheetView workbookViewId="0">
      <selection activeCell="I19" sqref="I19"/>
    </sheetView>
  </sheetViews>
  <sheetFormatPr defaultColWidth="10.81640625" defaultRowHeight="14.5" x14ac:dyDescent="0.35"/>
  <cols>
    <col min="1" max="1" width="11.81640625" bestFit="1" customWidth="1"/>
    <col min="2" max="2" width="14.453125" bestFit="1" customWidth="1"/>
    <col min="3" max="3" width="10.453125" bestFit="1" customWidth="1"/>
    <col min="4" max="4" width="19.453125" bestFit="1" customWidth="1"/>
    <col min="5" max="5" width="33.81640625" customWidth="1"/>
    <col min="6" max="6" width="30" customWidth="1"/>
    <col min="7" max="8" width="7.453125" bestFit="1" customWidth="1"/>
  </cols>
  <sheetData>
    <row r="1" spans="1:8" s="8" customFormat="1" ht="29" x14ac:dyDescent="0.35">
      <c r="A1" s="5" t="s">
        <v>33</v>
      </c>
      <c r="B1" s="6" t="s">
        <v>76</v>
      </c>
      <c r="C1" s="6" t="s">
        <v>77</v>
      </c>
      <c r="D1" s="6" t="s">
        <v>78</v>
      </c>
      <c r="E1" s="7" t="s">
        <v>79</v>
      </c>
      <c r="F1" s="7" t="s">
        <v>80</v>
      </c>
      <c r="G1" s="7" t="s">
        <v>81</v>
      </c>
      <c r="H1" s="7" t="s">
        <v>82</v>
      </c>
    </row>
    <row r="2" spans="1:8" x14ac:dyDescent="0.35">
      <c r="A2" s="23">
        <v>3</v>
      </c>
      <c r="B2" s="24">
        <v>0</v>
      </c>
      <c r="C2">
        <v>1</v>
      </c>
      <c r="D2" s="25">
        <v>1</v>
      </c>
      <c r="E2" t="s">
        <v>86</v>
      </c>
      <c r="F2" t="s">
        <v>188</v>
      </c>
      <c r="G2" t="s">
        <v>87</v>
      </c>
      <c r="H2">
        <v>56</v>
      </c>
    </row>
    <row r="3" spans="1:8" x14ac:dyDescent="0.35">
      <c r="A3" s="23">
        <v>3</v>
      </c>
      <c r="B3" s="24">
        <v>0</v>
      </c>
      <c r="C3">
        <v>1</v>
      </c>
      <c r="D3" s="25">
        <v>1</v>
      </c>
      <c r="E3" t="s">
        <v>86</v>
      </c>
      <c r="F3" t="s">
        <v>189</v>
      </c>
      <c r="G3" t="s">
        <v>87</v>
      </c>
      <c r="H3">
        <v>19</v>
      </c>
    </row>
    <row r="4" spans="1:8" x14ac:dyDescent="0.35">
      <c r="A4" s="23">
        <v>3</v>
      </c>
      <c r="B4" s="24">
        <v>0</v>
      </c>
      <c r="C4">
        <v>1</v>
      </c>
      <c r="D4" s="25">
        <v>1</v>
      </c>
      <c r="E4" t="s">
        <v>88</v>
      </c>
      <c r="F4" s="26" t="s">
        <v>89</v>
      </c>
      <c r="G4" t="s">
        <v>87</v>
      </c>
      <c r="H4">
        <v>211</v>
      </c>
    </row>
    <row r="5" spans="1:8" x14ac:dyDescent="0.35">
      <c r="A5" s="23">
        <v>3</v>
      </c>
      <c r="B5" s="24">
        <v>0</v>
      </c>
      <c r="C5" s="25">
        <v>1</v>
      </c>
      <c r="D5" s="25">
        <v>1</v>
      </c>
      <c r="E5" t="s">
        <v>90</v>
      </c>
      <c r="F5" t="s">
        <v>91</v>
      </c>
      <c r="G5" t="s">
        <v>87</v>
      </c>
      <c r="H5">
        <v>27</v>
      </c>
    </row>
    <row r="6" spans="1:8" x14ac:dyDescent="0.35">
      <c r="A6" s="23">
        <v>3</v>
      </c>
      <c r="B6" s="24">
        <v>0</v>
      </c>
      <c r="C6" s="25">
        <v>1</v>
      </c>
      <c r="D6" s="25">
        <v>1</v>
      </c>
      <c r="E6" t="s">
        <v>90</v>
      </c>
      <c r="F6" t="s">
        <v>92</v>
      </c>
      <c r="G6" t="s">
        <v>87</v>
      </c>
      <c r="H6">
        <v>13</v>
      </c>
    </row>
    <row r="7" spans="1:8" x14ac:dyDescent="0.35">
      <c r="A7" s="23">
        <v>3</v>
      </c>
      <c r="B7" s="24">
        <v>0</v>
      </c>
      <c r="C7" s="25">
        <v>1</v>
      </c>
      <c r="D7" s="25">
        <v>1</v>
      </c>
      <c r="E7" t="s">
        <v>90</v>
      </c>
      <c r="F7" t="s">
        <v>93</v>
      </c>
      <c r="G7" t="s">
        <v>87</v>
      </c>
      <c r="H7">
        <v>4</v>
      </c>
    </row>
    <row r="8" spans="1:8" x14ac:dyDescent="0.35">
      <c r="A8" s="23">
        <v>3</v>
      </c>
      <c r="B8" s="24">
        <v>0</v>
      </c>
      <c r="C8" s="25">
        <v>1</v>
      </c>
      <c r="D8" s="25">
        <v>1</v>
      </c>
      <c r="E8" t="s">
        <v>90</v>
      </c>
      <c r="F8" t="s">
        <v>94</v>
      </c>
      <c r="G8" t="s">
        <v>87</v>
      </c>
      <c r="H8">
        <v>1</v>
      </c>
    </row>
    <row r="9" spans="1:8" x14ac:dyDescent="0.35">
      <c r="A9" s="23">
        <v>3</v>
      </c>
      <c r="B9" s="24">
        <v>0</v>
      </c>
      <c r="C9" s="25">
        <v>1</v>
      </c>
      <c r="D9" s="25">
        <v>1</v>
      </c>
      <c r="E9" t="s">
        <v>90</v>
      </c>
      <c r="F9" t="s">
        <v>211</v>
      </c>
      <c r="G9" t="s">
        <v>87</v>
      </c>
      <c r="H9">
        <v>1</v>
      </c>
    </row>
    <row r="10" spans="1:8" x14ac:dyDescent="0.35">
      <c r="A10" s="23">
        <v>3</v>
      </c>
      <c r="B10" s="24">
        <v>0</v>
      </c>
      <c r="C10" s="25">
        <v>1</v>
      </c>
      <c r="D10" s="25">
        <v>1</v>
      </c>
      <c r="E10" t="s">
        <v>90</v>
      </c>
      <c r="F10" t="s">
        <v>95</v>
      </c>
      <c r="G10" t="s">
        <v>87</v>
      </c>
      <c r="H10">
        <f>211-SUM(H5:H9)</f>
        <v>165</v>
      </c>
    </row>
    <row r="11" spans="1:8" x14ac:dyDescent="0.35">
      <c r="A11" s="23">
        <v>3</v>
      </c>
      <c r="B11" s="24">
        <v>0</v>
      </c>
      <c r="C11" s="25">
        <v>1</v>
      </c>
      <c r="D11" s="25">
        <v>1</v>
      </c>
      <c r="E11" t="s">
        <v>96</v>
      </c>
      <c r="F11" t="s">
        <v>104</v>
      </c>
      <c r="G11" t="s">
        <v>87</v>
      </c>
      <c r="H11">
        <v>95</v>
      </c>
    </row>
    <row r="12" spans="1:8" x14ac:dyDescent="0.35">
      <c r="A12" s="23">
        <v>3</v>
      </c>
      <c r="B12" s="24">
        <v>0</v>
      </c>
      <c r="C12" s="25">
        <v>1</v>
      </c>
      <c r="D12" s="25">
        <v>1</v>
      </c>
      <c r="E12" t="s">
        <v>96</v>
      </c>
      <c r="F12" t="s">
        <v>107</v>
      </c>
      <c r="G12" t="s">
        <v>87</v>
      </c>
      <c r="H12">
        <v>6</v>
      </c>
    </row>
    <row r="13" spans="1:8" x14ac:dyDescent="0.35">
      <c r="A13" s="23">
        <v>3</v>
      </c>
      <c r="B13" s="24">
        <v>0</v>
      </c>
      <c r="C13" s="25">
        <v>1</v>
      </c>
      <c r="D13" s="25">
        <v>1</v>
      </c>
      <c r="E13" t="s">
        <v>96</v>
      </c>
      <c r="F13" t="s">
        <v>97</v>
      </c>
      <c r="G13" t="s">
        <v>87</v>
      </c>
      <c r="H13">
        <v>108</v>
      </c>
    </row>
    <row r="14" spans="1:8" x14ac:dyDescent="0.35">
      <c r="A14" s="23">
        <v>3</v>
      </c>
      <c r="B14" s="24">
        <v>0</v>
      </c>
      <c r="C14" s="25">
        <v>1</v>
      </c>
      <c r="D14" s="25">
        <v>1</v>
      </c>
      <c r="E14" t="s">
        <v>96</v>
      </c>
      <c r="F14" t="s">
        <v>106</v>
      </c>
      <c r="G14" t="s">
        <v>87</v>
      </c>
      <c r="H14">
        <v>1</v>
      </c>
    </row>
    <row r="15" spans="1:8" x14ac:dyDescent="0.35">
      <c r="A15" s="23">
        <v>3</v>
      </c>
      <c r="B15" s="24">
        <v>0</v>
      </c>
      <c r="C15" s="25">
        <v>1</v>
      </c>
      <c r="D15" s="25">
        <v>1</v>
      </c>
      <c r="E15" t="s">
        <v>96</v>
      </c>
      <c r="F15" t="s">
        <v>108</v>
      </c>
      <c r="G15" t="s">
        <v>87</v>
      </c>
      <c r="H15">
        <v>1</v>
      </c>
    </row>
    <row r="16" spans="1:8" x14ac:dyDescent="0.35">
      <c r="A16" s="23">
        <v>3</v>
      </c>
      <c r="B16" s="24">
        <v>0</v>
      </c>
      <c r="C16" s="25">
        <v>1</v>
      </c>
      <c r="D16" s="25">
        <v>1</v>
      </c>
      <c r="E16" t="s">
        <v>163</v>
      </c>
      <c r="F16" t="s">
        <v>98</v>
      </c>
      <c r="G16" t="s">
        <v>87</v>
      </c>
      <c r="H16">
        <v>98</v>
      </c>
    </row>
    <row r="17" spans="1:8" x14ac:dyDescent="0.35">
      <c r="A17" s="23">
        <v>3</v>
      </c>
      <c r="B17" s="24">
        <v>0</v>
      </c>
      <c r="C17" s="25">
        <v>1</v>
      </c>
      <c r="D17" s="25">
        <v>1</v>
      </c>
      <c r="E17" t="s">
        <v>163</v>
      </c>
      <c r="F17" t="s">
        <v>99</v>
      </c>
      <c r="G17" t="s">
        <v>87</v>
      </c>
      <c r="H17">
        <v>113</v>
      </c>
    </row>
    <row r="18" spans="1:8" x14ac:dyDescent="0.35">
      <c r="A18" s="23">
        <v>3</v>
      </c>
      <c r="B18" s="24">
        <v>0</v>
      </c>
      <c r="C18" s="25">
        <v>1</v>
      </c>
      <c r="D18" s="25">
        <v>1</v>
      </c>
      <c r="E18" t="s">
        <v>100</v>
      </c>
      <c r="F18" t="s">
        <v>97</v>
      </c>
      <c r="G18" t="s">
        <v>87</v>
      </c>
      <c r="H18">
        <v>123</v>
      </c>
    </row>
    <row r="19" spans="1:8" x14ac:dyDescent="0.35">
      <c r="A19" s="23">
        <v>3</v>
      </c>
      <c r="B19" s="24">
        <v>0</v>
      </c>
      <c r="C19" s="25">
        <v>1</v>
      </c>
      <c r="D19" s="25">
        <v>1</v>
      </c>
      <c r="E19" t="s">
        <v>100</v>
      </c>
      <c r="F19" t="s">
        <v>112</v>
      </c>
      <c r="G19" t="s">
        <v>87</v>
      </c>
      <c r="H19">
        <v>81</v>
      </c>
    </row>
    <row r="20" spans="1:8" x14ac:dyDescent="0.35">
      <c r="A20" s="23">
        <v>3</v>
      </c>
      <c r="B20" s="24">
        <v>0</v>
      </c>
      <c r="C20" s="25">
        <v>1</v>
      </c>
      <c r="D20" s="25">
        <v>1</v>
      </c>
      <c r="E20" t="s">
        <v>100</v>
      </c>
      <c r="F20" t="s">
        <v>113</v>
      </c>
      <c r="G20" t="s">
        <v>87</v>
      </c>
      <c r="H20">
        <v>7</v>
      </c>
    </row>
    <row r="21" spans="1:8" x14ac:dyDescent="0.35">
      <c r="A21" s="23">
        <v>3</v>
      </c>
      <c r="B21" s="24">
        <v>0</v>
      </c>
      <c r="C21">
        <v>1</v>
      </c>
      <c r="D21" s="25" t="s">
        <v>83</v>
      </c>
      <c r="E21" t="s">
        <v>116</v>
      </c>
      <c r="F21" t="s">
        <v>127</v>
      </c>
      <c r="G21" t="s">
        <v>85</v>
      </c>
    </row>
    <row r="22" spans="1:8" x14ac:dyDescent="0.35">
      <c r="A22" s="23">
        <v>3</v>
      </c>
      <c r="B22" s="24">
        <v>0</v>
      </c>
      <c r="C22">
        <v>1</v>
      </c>
      <c r="D22" s="25" t="s">
        <v>83</v>
      </c>
      <c r="E22" s="25" t="s">
        <v>101</v>
      </c>
      <c r="F22" s="27" t="s">
        <v>102</v>
      </c>
      <c r="G22" t="s">
        <v>85</v>
      </c>
      <c r="H22" s="28"/>
    </row>
    <row r="23" spans="1:8" x14ac:dyDescent="0.35">
      <c r="A23" s="23">
        <v>3</v>
      </c>
      <c r="B23" s="25" t="s">
        <v>83</v>
      </c>
      <c r="C23">
        <v>1</v>
      </c>
      <c r="D23" s="25" t="s">
        <v>83</v>
      </c>
      <c r="E23" t="s">
        <v>125</v>
      </c>
      <c r="F23" s="33" t="s">
        <v>128</v>
      </c>
      <c r="G23" t="s">
        <v>85</v>
      </c>
    </row>
    <row r="24" spans="1:8" x14ac:dyDescent="0.35">
      <c r="A24" s="23">
        <v>3</v>
      </c>
      <c r="B24" s="25" t="s">
        <v>83</v>
      </c>
      <c r="C24">
        <v>1</v>
      </c>
      <c r="D24" s="25" t="s">
        <v>84</v>
      </c>
      <c r="E24" t="s">
        <v>174</v>
      </c>
      <c r="F24" t="s">
        <v>89</v>
      </c>
      <c r="G24" t="s">
        <v>87</v>
      </c>
      <c r="H24">
        <f>SUM(H25:H25)</f>
        <v>211</v>
      </c>
    </row>
    <row r="25" spans="1:8" x14ac:dyDescent="0.35">
      <c r="A25" s="23">
        <v>3</v>
      </c>
      <c r="B25" s="25" t="s">
        <v>83</v>
      </c>
      <c r="C25">
        <v>1</v>
      </c>
      <c r="D25" s="25" t="s">
        <v>84</v>
      </c>
      <c r="E25" t="s">
        <v>175</v>
      </c>
      <c r="F25" t="s">
        <v>176</v>
      </c>
      <c r="G25" t="s">
        <v>87</v>
      </c>
      <c r="H25">
        <v>211</v>
      </c>
    </row>
    <row r="26" spans="1:8" x14ac:dyDescent="0.35">
      <c r="A26" s="23">
        <v>3</v>
      </c>
      <c r="B26" s="25" t="s">
        <v>83</v>
      </c>
      <c r="C26">
        <v>1</v>
      </c>
      <c r="D26" s="25" t="s">
        <v>84</v>
      </c>
      <c r="E26" t="s">
        <v>178</v>
      </c>
      <c r="F26" t="s">
        <v>28</v>
      </c>
      <c r="G26" t="s">
        <v>87</v>
      </c>
      <c r="H26">
        <v>75</v>
      </c>
    </row>
    <row r="27" spans="1:8" x14ac:dyDescent="0.35">
      <c r="A27" s="23">
        <v>3</v>
      </c>
      <c r="B27" s="25" t="s">
        <v>83</v>
      </c>
      <c r="C27">
        <v>1</v>
      </c>
      <c r="D27" s="25" t="s">
        <v>84</v>
      </c>
      <c r="E27" t="s">
        <v>178</v>
      </c>
      <c r="F27" t="s">
        <v>179</v>
      </c>
      <c r="G27" t="s">
        <v>87</v>
      </c>
      <c r="H27">
        <v>136</v>
      </c>
    </row>
    <row r="28" spans="1:8" x14ac:dyDescent="0.35">
      <c r="A28" s="2"/>
    </row>
    <row r="29" spans="1:8" x14ac:dyDescent="0.35">
      <c r="A29" s="2"/>
    </row>
    <row r="30" spans="1:8" x14ac:dyDescent="0.35">
      <c r="A30" s="2"/>
    </row>
    <row r="31" spans="1:8" x14ac:dyDescent="0.35">
      <c r="A31" s="2"/>
    </row>
    <row r="32" spans="1:8" x14ac:dyDescent="0.35">
      <c r="A32" s="2"/>
    </row>
    <row r="33" spans="1:1" x14ac:dyDescent="0.35">
      <c r="A33" s="2"/>
    </row>
    <row r="34" spans="1:1" x14ac:dyDescent="0.35">
      <c r="A34" s="2"/>
    </row>
    <row r="35" spans="1:1" x14ac:dyDescent="0.35">
      <c r="A35" s="2"/>
    </row>
    <row r="36" spans="1:1" x14ac:dyDescent="0.35">
      <c r="A36" s="2"/>
    </row>
    <row r="37" spans="1:1" x14ac:dyDescent="0.35">
      <c r="A37" s="2"/>
    </row>
    <row r="38" spans="1:1" x14ac:dyDescent="0.35">
      <c r="A38" s="2"/>
    </row>
    <row r="39" spans="1:1" x14ac:dyDescent="0.35">
      <c r="A39" s="2"/>
    </row>
    <row r="40" spans="1:1" x14ac:dyDescent="0.35">
      <c r="A40" s="2"/>
    </row>
    <row r="41" spans="1:1" x14ac:dyDescent="0.35">
      <c r="A41" s="2"/>
    </row>
    <row r="42" spans="1:1" x14ac:dyDescent="0.35">
      <c r="A42" s="2"/>
    </row>
    <row r="43" spans="1:1" x14ac:dyDescent="0.35">
      <c r="A43" s="2"/>
    </row>
    <row r="44" spans="1:1" x14ac:dyDescent="0.35">
      <c r="A44" s="2"/>
    </row>
    <row r="45" spans="1:1" x14ac:dyDescent="0.35">
      <c r="A45" s="2"/>
    </row>
    <row r="46" spans="1:1" x14ac:dyDescent="0.35">
      <c r="A46" s="2"/>
    </row>
    <row r="47" spans="1:1" x14ac:dyDescent="0.35">
      <c r="A47" s="2"/>
    </row>
    <row r="48" spans="1:1" x14ac:dyDescent="0.35">
      <c r="A48" s="2"/>
    </row>
    <row r="49" spans="1:1" x14ac:dyDescent="0.35">
      <c r="A49" s="2"/>
    </row>
    <row r="50" spans="1:1" x14ac:dyDescent="0.35">
      <c r="A50" s="2"/>
    </row>
    <row r="51" spans="1:1" x14ac:dyDescent="0.35">
      <c r="A51" s="2"/>
    </row>
    <row r="52" spans="1:1" x14ac:dyDescent="0.35">
      <c r="A52" s="2"/>
    </row>
    <row r="53" spans="1:1" x14ac:dyDescent="0.35">
      <c r="A53" s="2"/>
    </row>
    <row r="54" spans="1:1" x14ac:dyDescent="0.35">
      <c r="A54" s="2"/>
    </row>
    <row r="55" spans="1:1" x14ac:dyDescent="0.35">
      <c r="A55" s="2"/>
    </row>
    <row r="56" spans="1:1" x14ac:dyDescent="0.35">
      <c r="A56" s="2"/>
    </row>
    <row r="57" spans="1:1" x14ac:dyDescent="0.35">
      <c r="A57" s="2"/>
    </row>
    <row r="58" spans="1:1" x14ac:dyDescent="0.35">
      <c r="A58" s="2"/>
    </row>
    <row r="59" spans="1:1" x14ac:dyDescent="0.35">
      <c r="A59" s="2"/>
    </row>
    <row r="60" spans="1:1" x14ac:dyDescent="0.35">
      <c r="A60" s="2"/>
    </row>
    <row r="61" spans="1:1" x14ac:dyDescent="0.35">
      <c r="A61" s="2"/>
    </row>
    <row r="62" spans="1:1" x14ac:dyDescent="0.35">
      <c r="A62" s="2"/>
    </row>
    <row r="63" spans="1:1" x14ac:dyDescent="0.35">
      <c r="A63" s="2"/>
    </row>
    <row r="64" spans="1:1" x14ac:dyDescent="0.35">
      <c r="A64" s="2"/>
    </row>
    <row r="65" spans="1:1" x14ac:dyDescent="0.35">
      <c r="A65" s="2"/>
    </row>
    <row r="66" spans="1:1" x14ac:dyDescent="0.35">
      <c r="A66" s="2"/>
    </row>
    <row r="67" spans="1:1" x14ac:dyDescent="0.35">
      <c r="A67" s="2"/>
    </row>
    <row r="68" spans="1:1" x14ac:dyDescent="0.35">
      <c r="A68" s="2"/>
    </row>
    <row r="69" spans="1:1" x14ac:dyDescent="0.35">
      <c r="A69" s="2"/>
    </row>
    <row r="70" spans="1:1" x14ac:dyDescent="0.35">
      <c r="A70" s="2"/>
    </row>
    <row r="71" spans="1:1" x14ac:dyDescent="0.35">
      <c r="A71" s="2"/>
    </row>
    <row r="72" spans="1:1" x14ac:dyDescent="0.35">
      <c r="A72" s="2"/>
    </row>
    <row r="73" spans="1:1" x14ac:dyDescent="0.35">
      <c r="A73" s="2"/>
    </row>
    <row r="74" spans="1:1" x14ac:dyDescent="0.35">
      <c r="A74" s="2"/>
    </row>
    <row r="75" spans="1:1" x14ac:dyDescent="0.35">
      <c r="A75" s="2"/>
    </row>
    <row r="76" spans="1:1" x14ac:dyDescent="0.35">
      <c r="A76" s="2"/>
    </row>
    <row r="77" spans="1:1" x14ac:dyDescent="0.35">
      <c r="A77" s="2"/>
    </row>
    <row r="78" spans="1:1" x14ac:dyDescent="0.35">
      <c r="A78" s="2"/>
    </row>
    <row r="79" spans="1:1" x14ac:dyDescent="0.35">
      <c r="A79" s="2"/>
    </row>
    <row r="80" spans="1:1" x14ac:dyDescent="0.35">
      <c r="A80" s="2"/>
    </row>
    <row r="81" spans="1:1" x14ac:dyDescent="0.35">
      <c r="A81" s="2"/>
    </row>
    <row r="82" spans="1:1" x14ac:dyDescent="0.35">
      <c r="A82" s="2"/>
    </row>
    <row r="83" spans="1:1" x14ac:dyDescent="0.35">
      <c r="A83" s="2"/>
    </row>
    <row r="84" spans="1:1" x14ac:dyDescent="0.35">
      <c r="A84" s="2"/>
    </row>
    <row r="85" spans="1:1" x14ac:dyDescent="0.35">
      <c r="A85" s="2"/>
    </row>
    <row r="86" spans="1:1" x14ac:dyDescent="0.35">
      <c r="A86" s="2"/>
    </row>
    <row r="87" spans="1:1" x14ac:dyDescent="0.35">
      <c r="A87" s="2"/>
    </row>
    <row r="88" spans="1:1" x14ac:dyDescent="0.35">
      <c r="A88" s="2"/>
    </row>
    <row r="89" spans="1:1" x14ac:dyDescent="0.35">
      <c r="A89" s="2"/>
    </row>
    <row r="90" spans="1:1" x14ac:dyDescent="0.35">
      <c r="A90" s="2"/>
    </row>
    <row r="91" spans="1:1" x14ac:dyDescent="0.35">
      <c r="A91" s="2"/>
    </row>
    <row r="92" spans="1:1" x14ac:dyDescent="0.35">
      <c r="A92" s="2"/>
    </row>
    <row r="93" spans="1:1" x14ac:dyDescent="0.35">
      <c r="A93" s="2"/>
    </row>
    <row r="94" spans="1:1" x14ac:dyDescent="0.35">
      <c r="A94" s="2"/>
    </row>
    <row r="95" spans="1:1" x14ac:dyDescent="0.35">
      <c r="A95" s="2"/>
    </row>
    <row r="96" spans="1:1" x14ac:dyDescent="0.35">
      <c r="A96" s="2"/>
    </row>
    <row r="97" spans="1:1" x14ac:dyDescent="0.35">
      <c r="A97" s="2"/>
    </row>
    <row r="98" spans="1:1" x14ac:dyDescent="0.35">
      <c r="A98" s="2"/>
    </row>
    <row r="99" spans="1:1" x14ac:dyDescent="0.35">
      <c r="A99" s="2"/>
    </row>
    <row r="100" spans="1:1" x14ac:dyDescent="0.35">
      <c r="A100" s="2"/>
    </row>
    <row r="101" spans="1:1" x14ac:dyDescent="0.35">
      <c r="A101" s="2"/>
    </row>
    <row r="102" spans="1:1" x14ac:dyDescent="0.35">
      <c r="A102" s="2"/>
    </row>
    <row r="103" spans="1:1" x14ac:dyDescent="0.35">
      <c r="A103" s="2"/>
    </row>
    <row r="104" spans="1:1" x14ac:dyDescent="0.35">
      <c r="A104" s="2"/>
    </row>
    <row r="105" spans="1:1" x14ac:dyDescent="0.35">
      <c r="A105" s="2"/>
    </row>
    <row r="106" spans="1:1" x14ac:dyDescent="0.35">
      <c r="A106" s="2"/>
    </row>
    <row r="107" spans="1:1" x14ac:dyDescent="0.35">
      <c r="A107" s="2"/>
    </row>
    <row r="108" spans="1:1" x14ac:dyDescent="0.35">
      <c r="A108" s="2"/>
    </row>
    <row r="109" spans="1:1" x14ac:dyDescent="0.35">
      <c r="A109" s="2"/>
    </row>
    <row r="110" spans="1:1" x14ac:dyDescent="0.35">
      <c r="A110" s="2"/>
    </row>
    <row r="111" spans="1:1" x14ac:dyDescent="0.35">
      <c r="A111" s="2"/>
    </row>
    <row r="112" spans="1:1" x14ac:dyDescent="0.35">
      <c r="A112" s="2"/>
    </row>
    <row r="113" spans="1:1" x14ac:dyDescent="0.35">
      <c r="A113" s="2"/>
    </row>
    <row r="114" spans="1:1" x14ac:dyDescent="0.35">
      <c r="A114" s="2"/>
    </row>
    <row r="115" spans="1:1" x14ac:dyDescent="0.35">
      <c r="A115" s="2"/>
    </row>
    <row r="116" spans="1:1" x14ac:dyDescent="0.35">
      <c r="A116" s="2"/>
    </row>
    <row r="117" spans="1:1" x14ac:dyDescent="0.35">
      <c r="A117" s="2"/>
    </row>
    <row r="118" spans="1:1" x14ac:dyDescent="0.35">
      <c r="A118" s="2"/>
    </row>
    <row r="119" spans="1:1" x14ac:dyDescent="0.35">
      <c r="A119" s="2"/>
    </row>
    <row r="120" spans="1:1" x14ac:dyDescent="0.35">
      <c r="A120" s="2"/>
    </row>
    <row r="121" spans="1:1" x14ac:dyDescent="0.35">
      <c r="A121" s="2"/>
    </row>
    <row r="122" spans="1:1" x14ac:dyDescent="0.35">
      <c r="A122" s="2"/>
    </row>
    <row r="123" spans="1:1" x14ac:dyDescent="0.35">
      <c r="A123" s="2"/>
    </row>
    <row r="124" spans="1:1" x14ac:dyDescent="0.35">
      <c r="A124" s="2"/>
    </row>
    <row r="125" spans="1:1" x14ac:dyDescent="0.35">
      <c r="A125" s="2"/>
    </row>
    <row r="126" spans="1:1" x14ac:dyDescent="0.35">
      <c r="A126" s="2"/>
    </row>
    <row r="127" spans="1:1" x14ac:dyDescent="0.35">
      <c r="A127" s="2"/>
    </row>
    <row r="128" spans="1:1" x14ac:dyDescent="0.35">
      <c r="A128" s="2"/>
    </row>
    <row r="129" spans="1:1" x14ac:dyDescent="0.35">
      <c r="A129" s="2"/>
    </row>
    <row r="130" spans="1:1" x14ac:dyDescent="0.35">
      <c r="A130" s="2"/>
    </row>
    <row r="131" spans="1:1" x14ac:dyDescent="0.35">
      <c r="A131" s="2"/>
    </row>
    <row r="132" spans="1:1" x14ac:dyDescent="0.35">
      <c r="A132" s="2"/>
    </row>
    <row r="133" spans="1:1" x14ac:dyDescent="0.35">
      <c r="A133" s="2"/>
    </row>
    <row r="134" spans="1:1" x14ac:dyDescent="0.35">
      <c r="A134" s="2"/>
    </row>
    <row r="135" spans="1:1" x14ac:dyDescent="0.35">
      <c r="A135" s="2"/>
    </row>
    <row r="136" spans="1:1" x14ac:dyDescent="0.35">
      <c r="A136" s="2"/>
    </row>
    <row r="137" spans="1:1" x14ac:dyDescent="0.35">
      <c r="A137" s="2"/>
    </row>
    <row r="138" spans="1:1" x14ac:dyDescent="0.35">
      <c r="A138" s="2"/>
    </row>
    <row r="139" spans="1:1" x14ac:dyDescent="0.35">
      <c r="A139" s="2"/>
    </row>
    <row r="140" spans="1:1" x14ac:dyDescent="0.35">
      <c r="A140" s="2"/>
    </row>
    <row r="141" spans="1:1" x14ac:dyDescent="0.35">
      <c r="A141" s="2"/>
    </row>
    <row r="142" spans="1:1" x14ac:dyDescent="0.35">
      <c r="A142" s="2"/>
    </row>
    <row r="143" spans="1:1" x14ac:dyDescent="0.35">
      <c r="A143" s="2"/>
    </row>
    <row r="144" spans="1:1" x14ac:dyDescent="0.35">
      <c r="A144" s="2"/>
    </row>
    <row r="145" spans="1:1" x14ac:dyDescent="0.35">
      <c r="A145" s="2"/>
    </row>
    <row r="146" spans="1:1" x14ac:dyDescent="0.35">
      <c r="A146" s="2"/>
    </row>
    <row r="147" spans="1:1" x14ac:dyDescent="0.35">
      <c r="A147" s="2"/>
    </row>
    <row r="148" spans="1:1" x14ac:dyDescent="0.35">
      <c r="A148" s="2"/>
    </row>
    <row r="149" spans="1:1" x14ac:dyDescent="0.35">
      <c r="A149" s="2"/>
    </row>
    <row r="150" spans="1:1" x14ac:dyDescent="0.35">
      <c r="A150" s="2"/>
    </row>
    <row r="151" spans="1:1" x14ac:dyDescent="0.35">
      <c r="A151" s="2"/>
    </row>
    <row r="152" spans="1:1" x14ac:dyDescent="0.35">
      <c r="A152" s="2"/>
    </row>
    <row r="153" spans="1:1" x14ac:dyDescent="0.35">
      <c r="A153" s="2"/>
    </row>
    <row r="154" spans="1:1" x14ac:dyDescent="0.35">
      <c r="A154" s="2"/>
    </row>
    <row r="155" spans="1:1" x14ac:dyDescent="0.35">
      <c r="A155" s="2"/>
    </row>
    <row r="156" spans="1:1" x14ac:dyDescent="0.35">
      <c r="A156" s="2"/>
    </row>
    <row r="157" spans="1:1" x14ac:dyDescent="0.35">
      <c r="A157" s="2"/>
    </row>
    <row r="158" spans="1:1" x14ac:dyDescent="0.35">
      <c r="A158" s="2"/>
    </row>
    <row r="159" spans="1:1" x14ac:dyDescent="0.35">
      <c r="A159" s="2"/>
    </row>
    <row r="160" spans="1:1" x14ac:dyDescent="0.35">
      <c r="A160" s="2"/>
    </row>
    <row r="161" spans="1:1" x14ac:dyDescent="0.35">
      <c r="A161" s="2"/>
    </row>
    <row r="162" spans="1:1" x14ac:dyDescent="0.35">
      <c r="A162" s="2"/>
    </row>
    <row r="163" spans="1:1" x14ac:dyDescent="0.35">
      <c r="A163" s="2"/>
    </row>
    <row r="164" spans="1:1" x14ac:dyDescent="0.35">
      <c r="A164" s="2"/>
    </row>
    <row r="165" spans="1:1" x14ac:dyDescent="0.35">
      <c r="A165" s="2"/>
    </row>
    <row r="166" spans="1:1" x14ac:dyDescent="0.35">
      <c r="A166" s="2"/>
    </row>
    <row r="167" spans="1:1" x14ac:dyDescent="0.35">
      <c r="A167" s="2"/>
    </row>
    <row r="168" spans="1:1" x14ac:dyDescent="0.35">
      <c r="A168" s="2"/>
    </row>
    <row r="169" spans="1:1" x14ac:dyDescent="0.35">
      <c r="A169" s="2"/>
    </row>
    <row r="170" spans="1:1" x14ac:dyDescent="0.35">
      <c r="A170" s="2"/>
    </row>
    <row r="171" spans="1:1" x14ac:dyDescent="0.35">
      <c r="A171" s="2"/>
    </row>
    <row r="172" spans="1:1" x14ac:dyDescent="0.35">
      <c r="A172" s="2"/>
    </row>
    <row r="173" spans="1:1" x14ac:dyDescent="0.35">
      <c r="A173" s="2"/>
    </row>
    <row r="174" spans="1:1" x14ac:dyDescent="0.35">
      <c r="A174" s="2"/>
    </row>
    <row r="175" spans="1:1" x14ac:dyDescent="0.35">
      <c r="A175" s="2"/>
    </row>
    <row r="176" spans="1:1" x14ac:dyDescent="0.35">
      <c r="A176" s="2"/>
    </row>
    <row r="177" spans="1:1" x14ac:dyDescent="0.35">
      <c r="A177" s="2"/>
    </row>
    <row r="178" spans="1:1" x14ac:dyDescent="0.35">
      <c r="A178" s="2"/>
    </row>
    <row r="179" spans="1:1" x14ac:dyDescent="0.35">
      <c r="A179" s="2"/>
    </row>
    <row r="180" spans="1:1" x14ac:dyDescent="0.35">
      <c r="A180" s="2"/>
    </row>
    <row r="181" spans="1:1" x14ac:dyDescent="0.35">
      <c r="A181" s="2"/>
    </row>
    <row r="182" spans="1:1" x14ac:dyDescent="0.35">
      <c r="A182" s="2"/>
    </row>
    <row r="183" spans="1:1" x14ac:dyDescent="0.35">
      <c r="A183" s="2"/>
    </row>
    <row r="184" spans="1:1" x14ac:dyDescent="0.35">
      <c r="A184" s="2"/>
    </row>
    <row r="185" spans="1:1" x14ac:dyDescent="0.35">
      <c r="A185" s="2"/>
    </row>
    <row r="186" spans="1:1" x14ac:dyDescent="0.35">
      <c r="A186" s="2"/>
    </row>
    <row r="187" spans="1:1" x14ac:dyDescent="0.35">
      <c r="A187" s="2"/>
    </row>
    <row r="188" spans="1:1" x14ac:dyDescent="0.35">
      <c r="A188" s="2"/>
    </row>
    <row r="189" spans="1:1" x14ac:dyDescent="0.35">
      <c r="A189" s="2"/>
    </row>
    <row r="190" spans="1:1" x14ac:dyDescent="0.35">
      <c r="A190" s="2"/>
    </row>
    <row r="191" spans="1:1" x14ac:dyDescent="0.35">
      <c r="A191" s="2"/>
    </row>
    <row r="192" spans="1:1" x14ac:dyDescent="0.35">
      <c r="A192" s="2"/>
    </row>
    <row r="193" spans="1:1" x14ac:dyDescent="0.35">
      <c r="A193" s="2"/>
    </row>
    <row r="194" spans="1:1" x14ac:dyDescent="0.35">
      <c r="A194" s="2"/>
    </row>
    <row r="195" spans="1:1" x14ac:dyDescent="0.35">
      <c r="A195" s="2"/>
    </row>
    <row r="196" spans="1:1" x14ac:dyDescent="0.35">
      <c r="A196" s="2"/>
    </row>
    <row r="197" spans="1:1" x14ac:dyDescent="0.35">
      <c r="A197" s="2"/>
    </row>
    <row r="198" spans="1:1" x14ac:dyDescent="0.35">
      <c r="A198" s="2"/>
    </row>
    <row r="199" spans="1:1" x14ac:dyDescent="0.35">
      <c r="A199" s="2"/>
    </row>
    <row r="200" spans="1:1" x14ac:dyDescent="0.35">
      <c r="A200" s="2"/>
    </row>
    <row r="201" spans="1:1" x14ac:dyDescent="0.35">
      <c r="A201" s="2"/>
    </row>
    <row r="202" spans="1:1" x14ac:dyDescent="0.35">
      <c r="A202" s="2"/>
    </row>
    <row r="203" spans="1:1" x14ac:dyDescent="0.35">
      <c r="A203" s="2"/>
    </row>
    <row r="204" spans="1:1" x14ac:dyDescent="0.35">
      <c r="A204" s="2"/>
    </row>
    <row r="205" spans="1:1" x14ac:dyDescent="0.35">
      <c r="A205" s="2"/>
    </row>
    <row r="206" spans="1:1" x14ac:dyDescent="0.35">
      <c r="A206" s="2"/>
    </row>
    <row r="207" spans="1:1" x14ac:dyDescent="0.35">
      <c r="A207" s="2"/>
    </row>
    <row r="208" spans="1:1" x14ac:dyDescent="0.35">
      <c r="A208" s="2"/>
    </row>
    <row r="209" spans="1:1" x14ac:dyDescent="0.35">
      <c r="A209" s="2"/>
    </row>
    <row r="210" spans="1:1" x14ac:dyDescent="0.35">
      <c r="A210" s="2"/>
    </row>
    <row r="211" spans="1:1" x14ac:dyDescent="0.35">
      <c r="A211" s="2"/>
    </row>
    <row r="212" spans="1:1" x14ac:dyDescent="0.35">
      <c r="A212" s="2"/>
    </row>
    <row r="213" spans="1:1" x14ac:dyDescent="0.35">
      <c r="A213" s="2"/>
    </row>
    <row r="214" spans="1:1" x14ac:dyDescent="0.35">
      <c r="A214" s="2"/>
    </row>
    <row r="215" spans="1:1" x14ac:dyDescent="0.35">
      <c r="A215" s="2"/>
    </row>
    <row r="216" spans="1:1" x14ac:dyDescent="0.35">
      <c r="A216" s="2"/>
    </row>
    <row r="217" spans="1:1" x14ac:dyDescent="0.35">
      <c r="A217" s="2"/>
    </row>
    <row r="218" spans="1:1" x14ac:dyDescent="0.35">
      <c r="A218" s="2"/>
    </row>
    <row r="219" spans="1:1" x14ac:dyDescent="0.35">
      <c r="A219" s="2"/>
    </row>
    <row r="220" spans="1:1" x14ac:dyDescent="0.35">
      <c r="A220" s="2"/>
    </row>
    <row r="221" spans="1:1" x14ac:dyDescent="0.35">
      <c r="A221" s="2"/>
    </row>
    <row r="222" spans="1:1" x14ac:dyDescent="0.35">
      <c r="A222" s="2"/>
    </row>
    <row r="223" spans="1:1" x14ac:dyDescent="0.35">
      <c r="A223" s="2"/>
    </row>
    <row r="224" spans="1:1" x14ac:dyDescent="0.35">
      <c r="A224" s="2"/>
    </row>
    <row r="225" spans="1:1" x14ac:dyDescent="0.35">
      <c r="A225" s="2"/>
    </row>
    <row r="226" spans="1:1" x14ac:dyDescent="0.35">
      <c r="A226" s="2"/>
    </row>
    <row r="227" spans="1:1" x14ac:dyDescent="0.35">
      <c r="A227" s="2"/>
    </row>
    <row r="228" spans="1:1" x14ac:dyDescent="0.35">
      <c r="A228" s="2"/>
    </row>
    <row r="229" spans="1:1" x14ac:dyDescent="0.35">
      <c r="A229" s="2"/>
    </row>
    <row r="230" spans="1:1" x14ac:dyDescent="0.35">
      <c r="A230" s="2"/>
    </row>
    <row r="231" spans="1:1" x14ac:dyDescent="0.35">
      <c r="A231" s="2"/>
    </row>
    <row r="232" spans="1:1" x14ac:dyDescent="0.35">
      <c r="A232" s="2"/>
    </row>
    <row r="233" spans="1:1" x14ac:dyDescent="0.35">
      <c r="A233" s="2"/>
    </row>
    <row r="234" spans="1:1" x14ac:dyDescent="0.35">
      <c r="A234" s="2"/>
    </row>
    <row r="235" spans="1:1" x14ac:dyDescent="0.35">
      <c r="A235" s="2"/>
    </row>
    <row r="236" spans="1:1" x14ac:dyDescent="0.35">
      <c r="A236" s="2"/>
    </row>
    <row r="237" spans="1:1" x14ac:dyDescent="0.35">
      <c r="A237" s="2"/>
    </row>
    <row r="238" spans="1:1" x14ac:dyDescent="0.35">
      <c r="A238" s="2"/>
    </row>
    <row r="239" spans="1:1" x14ac:dyDescent="0.35">
      <c r="A239" s="2"/>
    </row>
    <row r="240" spans="1:1" x14ac:dyDescent="0.35">
      <c r="A240" s="2"/>
    </row>
    <row r="241" spans="1:1" x14ac:dyDescent="0.35">
      <c r="A241" s="2"/>
    </row>
    <row r="242" spans="1:1" x14ac:dyDescent="0.35">
      <c r="A242" s="2"/>
    </row>
    <row r="243" spans="1:1" x14ac:dyDescent="0.35">
      <c r="A243" s="2"/>
    </row>
    <row r="244" spans="1:1" x14ac:dyDescent="0.35">
      <c r="A244" s="2"/>
    </row>
    <row r="245" spans="1:1" x14ac:dyDescent="0.35">
      <c r="A245" s="2"/>
    </row>
    <row r="246" spans="1:1" x14ac:dyDescent="0.35">
      <c r="A246" s="2"/>
    </row>
    <row r="247" spans="1:1" x14ac:dyDescent="0.35">
      <c r="A247" s="2"/>
    </row>
    <row r="248" spans="1:1" x14ac:dyDescent="0.35">
      <c r="A248" s="2"/>
    </row>
    <row r="249" spans="1:1" x14ac:dyDescent="0.35">
      <c r="A249" s="2"/>
    </row>
    <row r="250" spans="1:1" x14ac:dyDescent="0.35">
      <c r="A250" s="2"/>
    </row>
    <row r="251" spans="1:1" x14ac:dyDescent="0.35">
      <c r="A251" s="2"/>
    </row>
    <row r="252" spans="1:1" x14ac:dyDescent="0.35">
      <c r="A252" s="2"/>
    </row>
    <row r="253" spans="1:1" x14ac:dyDescent="0.35">
      <c r="A253" s="2"/>
    </row>
    <row r="254" spans="1:1" x14ac:dyDescent="0.35">
      <c r="A254" s="2"/>
    </row>
    <row r="255" spans="1:1" x14ac:dyDescent="0.35">
      <c r="A255" s="2"/>
    </row>
    <row r="256" spans="1:1" x14ac:dyDescent="0.35">
      <c r="A256" s="2"/>
    </row>
    <row r="257" spans="1:1" x14ac:dyDescent="0.35">
      <c r="A257" s="2"/>
    </row>
    <row r="258" spans="1:1" x14ac:dyDescent="0.35">
      <c r="A258" s="2"/>
    </row>
    <row r="259" spans="1:1" x14ac:dyDescent="0.35">
      <c r="A259" s="2"/>
    </row>
    <row r="260" spans="1:1" x14ac:dyDescent="0.35">
      <c r="A260" s="2"/>
    </row>
    <row r="261" spans="1:1" x14ac:dyDescent="0.35">
      <c r="A261" s="2"/>
    </row>
    <row r="262" spans="1:1" x14ac:dyDescent="0.35">
      <c r="A262" s="2"/>
    </row>
    <row r="263" spans="1:1" x14ac:dyDescent="0.35">
      <c r="A263" s="2"/>
    </row>
    <row r="264" spans="1:1" x14ac:dyDescent="0.35">
      <c r="A264" s="2"/>
    </row>
    <row r="265" spans="1:1" x14ac:dyDescent="0.35">
      <c r="A265" s="2"/>
    </row>
    <row r="266" spans="1:1" x14ac:dyDescent="0.35">
      <c r="A266" s="2"/>
    </row>
    <row r="267" spans="1:1" x14ac:dyDescent="0.35">
      <c r="A267" s="2"/>
    </row>
    <row r="268" spans="1:1" x14ac:dyDescent="0.35">
      <c r="A268" s="2"/>
    </row>
    <row r="269" spans="1:1" x14ac:dyDescent="0.35">
      <c r="A269" s="2"/>
    </row>
    <row r="270" spans="1:1" x14ac:dyDescent="0.35">
      <c r="A270" s="2"/>
    </row>
    <row r="271" spans="1:1" x14ac:dyDescent="0.35">
      <c r="A271" s="2"/>
    </row>
    <row r="272" spans="1:1" x14ac:dyDescent="0.35">
      <c r="A272" s="2"/>
    </row>
    <row r="273" spans="1:1" x14ac:dyDescent="0.35">
      <c r="A273" s="2"/>
    </row>
    <row r="274" spans="1:1" x14ac:dyDescent="0.35">
      <c r="A274" s="2"/>
    </row>
    <row r="275" spans="1:1" x14ac:dyDescent="0.35">
      <c r="A275" s="2"/>
    </row>
    <row r="276" spans="1:1" x14ac:dyDescent="0.35">
      <c r="A276" s="2"/>
    </row>
    <row r="277" spans="1:1" x14ac:dyDescent="0.35">
      <c r="A277" s="2"/>
    </row>
    <row r="278" spans="1:1" x14ac:dyDescent="0.35">
      <c r="A278" s="2"/>
    </row>
    <row r="279" spans="1:1" x14ac:dyDescent="0.35">
      <c r="A279" s="2"/>
    </row>
    <row r="280" spans="1:1" x14ac:dyDescent="0.35">
      <c r="A280" s="2"/>
    </row>
    <row r="281" spans="1:1" x14ac:dyDescent="0.35">
      <c r="A281" s="2"/>
    </row>
    <row r="282" spans="1:1" x14ac:dyDescent="0.35">
      <c r="A282" s="2"/>
    </row>
    <row r="283" spans="1:1" x14ac:dyDescent="0.35">
      <c r="A283" s="2"/>
    </row>
    <row r="284" spans="1:1" x14ac:dyDescent="0.35">
      <c r="A284" s="2"/>
    </row>
    <row r="285" spans="1:1" x14ac:dyDescent="0.35">
      <c r="A285" s="2"/>
    </row>
    <row r="286" spans="1:1" x14ac:dyDescent="0.35">
      <c r="A286" s="2"/>
    </row>
    <row r="287" spans="1:1" x14ac:dyDescent="0.35">
      <c r="A287" s="2"/>
    </row>
    <row r="288" spans="1:1" x14ac:dyDescent="0.35">
      <c r="A288" s="2"/>
    </row>
    <row r="289" spans="1:1" x14ac:dyDescent="0.35">
      <c r="A289" s="2"/>
    </row>
    <row r="290" spans="1:1" x14ac:dyDescent="0.35">
      <c r="A290" s="2"/>
    </row>
    <row r="291" spans="1:1" x14ac:dyDescent="0.35">
      <c r="A291" s="2"/>
    </row>
    <row r="292" spans="1:1" x14ac:dyDescent="0.35">
      <c r="A292" s="2"/>
    </row>
    <row r="293" spans="1:1" x14ac:dyDescent="0.35">
      <c r="A293" s="2"/>
    </row>
    <row r="294" spans="1:1" x14ac:dyDescent="0.35">
      <c r="A294" s="2"/>
    </row>
    <row r="295" spans="1:1" x14ac:dyDescent="0.35">
      <c r="A295" s="2"/>
    </row>
    <row r="296" spans="1:1" x14ac:dyDescent="0.35">
      <c r="A296" s="2"/>
    </row>
    <row r="297" spans="1:1" x14ac:dyDescent="0.35">
      <c r="A297" s="2"/>
    </row>
    <row r="298" spans="1:1" x14ac:dyDescent="0.35">
      <c r="A298" s="2"/>
    </row>
    <row r="299" spans="1:1" x14ac:dyDescent="0.35">
      <c r="A299" s="2"/>
    </row>
    <row r="300" spans="1:1" x14ac:dyDescent="0.35">
      <c r="A300" s="2"/>
    </row>
    <row r="301" spans="1:1" x14ac:dyDescent="0.35">
      <c r="A301" s="2"/>
    </row>
    <row r="302" spans="1:1" x14ac:dyDescent="0.35">
      <c r="A302" s="2"/>
    </row>
    <row r="303" spans="1:1" x14ac:dyDescent="0.35">
      <c r="A303" s="2"/>
    </row>
    <row r="304" spans="1:1" x14ac:dyDescent="0.35">
      <c r="A304" s="2"/>
    </row>
    <row r="305" spans="1:1" x14ac:dyDescent="0.35">
      <c r="A305" s="2"/>
    </row>
    <row r="306" spans="1:1" x14ac:dyDescent="0.35">
      <c r="A306" s="2"/>
    </row>
    <row r="307" spans="1:1" x14ac:dyDescent="0.35">
      <c r="A307" s="2"/>
    </row>
    <row r="308" spans="1:1" x14ac:dyDescent="0.35">
      <c r="A308" s="2"/>
    </row>
    <row r="309" spans="1:1" x14ac:dyDescent="0.35">
      <c r="A309" s="2"/>
    </row>
    <row r="310" spans="1:1" x14ac:dyDescent="0.35">
      <c r="A310" s="2"/>
    </row>
    <row r="311" spans="1:1" x14ac:dyDescent="0.35">
      <c r="A311" s="2"/>
    </row>
    <row r="312" spans="1:1" x14ac:dyDescent="0.35">
      <c r="A312" s="2"/>
    </row>
    <row r="313" spans="1:1" x14ac:dyDescent="0.35">
      <c r="A313" s="2"/>
    </row>
    <row r="314" spans="1:1" x14ac:dyDescent="0.35">
      <c r="A314" s="2"/>
    </row>
    <row r="315" spans="1:1" x14ac:dyDescent="0.35">
      <c r="A315" s="2"/>
    </row>
    <row r="316" spans="1:1" x14ac:dyDescent="0.35">
      <c r="A316" s="2"/>
    </row>
    <row r="317" spans="1:1" x14ac:dyDescent="0.35">
      <c r="A317" s="2"/>
    </row>
    <row r="318" spans="1:1" x14ac:dyDescent="0.35">
      <c r="A318" s="2"/>
    </row>
    <row r="319" spans="1:1" x14ac:dyDescent="0.35">
      <c r="A319" s="2"/>
    </row>
    <row r="320" spans="1:1" x14ac:dyDescent="0.35">
      <c r="A320" s="2"/>
    </row>
    <row r="321" spans="1:1" x14ac:dyDescent="0.35">
      <c r="A321" s="2"/>
    </row>
    <row r="322" spans="1:1" x14ac:dyDescent="0.35">
      <c r="A322" s="2"/>
    </row>
    <row r="323" spans="1:1" x14ac:dyDescent="0.35">
      <c r="A323" s="2"/>
    </row>
    <row r="324" spans="1:1" x14ac:dyDescent="0.35">
      <c r="A324" s="2"/>
    </row>
    <row r="325" spans="1:1" x14ac:dyDescent="0.35">
      <c r="A325" s="2"/>
    </row>
    <row r="326" spans="1:1" x14ac:dyDescent="0.35">
      <c r="A326" s="2"/>
    </row>
    <row r="327" spans="1:1" x14ac:dyDescent="0.35">
      <c r="A327" s="2"/>
    </row>
    <row r="328" spans="1:1" x14ac:dyDescent="0.35">
      <c r="A328" s="2"/>
    </row>
    <row r="329" spans="1:1" x14ac:dyDescent="0.35">
      <c r="A329" s="2"/>
    </row>
    <row r="330" spans="1:1" x14ac:dyDescent="0.35">
      <c r="A330" s="2"/>
    </row>
    <row r="331" spans="1:1" x14ac:dyDescent="0.35">
      <c r="A331" s="2"/>
    </row>
    <row r="332" spans="1:1" x14ac:dyDescent="0.35">
      <c r="A332" s="2"/>
    </row>
    <row r="333" spans="1:1" x14ac:dyDescent="0.35">
      <c r="A333" s="2"/>
    </row>
    <row r="334" spans="1:1" x14ac:dyDescent="0.35">
      <c r="A334" s="2"/>
    </row>
    <row r="335" spans="1:1" x14ac:dyDescent="0.35">
      <c r="A335" s="2"/>
    </row>
    <row r="336" spans="1:1" x14ac:dyDescent="0.35">
      <c r="A336" s="2"/>
    </row>
    <row r="337" spans="1:1" x14ac:dyDescent="0.35">
      <c r="A337" s="2"/>
    </row>
    <row r="338" spans="1:1" x14ac:dyDescent="0.35">
      <c r="A338" s="2"/>
    </row>
    <row r="339" spans="1:1" x14ac:dyDescent="0.35">
      <c r="A339" s="2"/>
    </row>
    <row r="340" spans="1:1" x14ac:dyDescent="0.35">
      <c r="A340" s="2"/>
    </row>
    <row r="341" spans="1:1" x14ac:dyDescent="0.35">
      <c r="A341" s="2"/>
    </row>
    <row r="342" spans="1:1" x14ac:dyDescent="0.35">
      <c r="A342" s="2"/>
    </row>
    <row r="343" spans="1:1" x14ac:dyDescent="0.35">
      <c r="A343" s="2"/>
    </row>
    <row r="344" spans="1:1" x14ac:dyDescent="0.35">
      <c r="A344" s="2"/>
    </row>
    <row r="345" spans="1:1" x14ac:dyDescent="0.35">
      <c r="A345" s="2"/>
    </row>
    <row r="346" spans="1:1" x14ac:dyDescent="0.35">
      <c r="A346" s="2"/>
    </row>
    <row r="347" spans="1:1" x14ac:dyDescent="0.35">
      <c r="A347" s="2"/>
    </row>
    <row r="348" spans="1:1" x14ac:dyDescent="0.35">
      <c r="A348" s="2"/>
    </row>
    <row r="349" spans="1:1" x14ac:dyDescent="0.35">
      <c r="A349" s="2"/>
    </row>
    <row r="350" spans="1:1" x14ac:dyDescent="0.35">
      <c r="A350" s="2"/>
    </row>
    <row r="351" spans="1:1" x14ac:dyDescent="0.35">
      <c r="A351" s="2"/>
    </row>
    <row r="352" spans="1:1" x14ac:dyDescent="0.35">
      <c r="A352" s="2"/>
    </row>
    <row r="353" spans="1:1" x14ac:dyDescent="0.35">
      <c r="A353" s="2"/>
    </row>
    <row r="354" spans="1:1" x14ac:dyDescent="0.35">
      <c r="A354" s="2"/>
    </row>
    <row r="355" spans="1:1" x14ac:dyDescent="0.35">
      <c r="A355" s="2"/>
    </row>
    <row r="356" spans="1:1" x14ac:dyDescent="0.35">
      <c r="A356" s="2"/>
    </row>
    <row r="357" spans="1:1" x14ac:dyDescent="0.35">
      <c r="A357" s="2"/>
    </row>
    <row r="358" spans="1:1" x14ac:dyDescent="0.35">
      <c r="A358" s="2"/>
    </row>
    <row r="359" spans="1:1" x14ac:dyDescent="0.35">
      <c r="A359" s="2"/>
    </row>
    <row r="360" spans="1:1" x14ac:dyDescent="0.35">
      <c r="A360" s="2"/>
    </row>
    <row r="361" spans="1:1" x14ac:dyDescent="0.35">
      <c r="A361" s="2"/>
    </row>
    <row r="362" spans="1:1" x14ac:dyDescent="0.35">
      <c r="A362" s="2"/>
    </row>
    <row r="363" spans="1:1" x14ac:dyDescent="0.35">
      <c r="A363" s="2"/>
    </row>
    <row r="364" spans="1:1" x14ac:dyDescent="0.35">
      <c r="A364" s="2"/>
    </row>
    <row r="365" spans="1:1" x14ac:dyDescent="0.35">
      <c r="A365" s="2"/>
    </row>
    <row r="366" spans="1:1" x14ac:dyDescent="0.35">
      <c r="A366" s="2"/>
    </row>
    <row r="367" spans="1:1" x14ac:dyDescent="0.35">
      <c r="A367" s="2"/>
    </row>
    <row r="368" spans="1:1" x14ac:dyDescent="0.35">
      <c r="A368" s="2"/>
    </row>
    <row r="369" spans="1:1" x14ac:dyDescent="0.35">
      <c r="A369" s="2"/>
    </row>
    <row r="370" spans="1:1" x14ac:dyDescent="0.35">
      <c r="A370" s="2"/>
    </row>
    <row r="371" spans="1:1" x14ac:dyDescent="0.35">
      <c r="A371" s="2"/>
    </row>
    <row r="372" spans="1:1" x14ac:dyDescent="0.35">
      <c r="A372" s="2"/>
    </row>
    <row r="373" spans="1:1" x14ac:dyDescent="0.35">
      <c r="A373" s="2"/>
    </row>
    <row r="374" spans="1:1" x14ac:dyDescent="0.35">
      <c r="A374" s="2"/>
    </row>
    <row r="375" spans="1:1" x14ac:dyDescent="0.35">
      <c r="A375" s="2"/>
    </row>
    <row r="376" spans="1:1" x14ac:dyDescent="0.35">
      <c r="A376" s="2"/>
    </row>
    <row r="377" spans="1:1" x14ac:dyDescent="0.35">
      <c r="A377" s="2"/>
    </row>
    <row r="378" spans="1:1" x14ac:dyDescent="0.35">
      <c r="A378" s="2"/>
    </row>
    <row r="379" spans="1:1" x14ac:dyDescent="0.35">
      <c r="A379" s="2"/>
    </row>
    <row r="380" spans="1:1" x14ac:dyDescent="0.35">
      <c r="A380" s="2"/>
    </row>
    <row r="381" spans="1:1" x14ac:dyDescent="0.35">
      <c r="A381" s="2"/>
    </row>
    <row r="382" spans="1:1" x14ac:dyDescent="0.35">
      <c r="A382" s="2"/>
    </row>
    <row r="383" spans="1:1" x14ac:dyDescent="0.35">
      <c r="A383" s="2"/>
    </row>
    <row r="384" spans="1:1" x14ac:dyDescent="0.35">
      <c r="A384" s="2"/>
    </row>
    <row r="385" spans="1:1" x14ac:dyDescent="0.35">
      <c r="A385" s="2"/>
    </row>
    <row r="386" spans="1:1" x14ac:dyDescent="0.35">
      <c r="A386" s="2"/>
    </row>
    <row r="387" spans="1:1" x14ac:dyDescent="0.35">
      <c r="A387" s="2"/>
    </row>
    <row r="388" spans="1:1" x14ac:dyDescent="0.35">
      <c r="A388" s="2"/>
    </row>
    <row r="389" spans="1:1" x14ac:dyDescent="0.35">
      <c r="A389" s="2"/>
    </row>
    <row r="390" spans="1:1" x14ac:dyDescent="0.35">
      <c r="A390" s="2"/>
    </row>
    <row r="391" spans="1:1" x14ac:dyDescent="0.35">
      <c r="A391" s="2"/>
    </row>
    <row r="392" spans="1:1" x14ac:dyDescent="0.35">
      <c r="A392" s="2"/>
    </row>
    <row r="393" spans="1:1" x14ac:dyDescent="0.35">
      <c r="A393" s="2"/>
    </row>
    <row r="394" spans="1:1" x14ac:dyDescent="0.35">
      <c r="A394" s="2"/>
    </row>
    <row r="395" spans="1:1" x14ac:dyDescent="0.35">
      <c r="A395" s="2"/>
    </row>
    <row r="396" spans="1:1" x14ac:dyDescent="0.35">
      <c r="A396" s="2"/>
    </row>
    <row r="397" spans="1:1" x14ac:dyDescent="0.35">
      <c r="A397" s="2"/>
    </row>
    <row r="398" spans="1:1" x14ac:dyDescent="0.35">
      <c r="A398" s="2"/>
    </row>
    <row r="399" spans="1:1" x14ac:dyDescent="0.35">
      <c r="A399" s="2"/>
    </row>
    <row r="400" spans="1:1" x14ac:dyDescent="0.35">
      <c r="A400" s="2"/>
    </row>
    <row r="401" spans="1:1" x14ac:dyDescent="0.35">
      <c r="A401" s="2"/>
    </row>
    <row r="402" spans="1:1" x14ac:dyDescent="0.35">
      <c r="A402" s="2"/>
    </row>
    <row r="403" spans="1:1" x14ac:dyDescent="0.35">
      <c r="A403" s="2"/>
    </row>
    <row r="404" spans="1:1" x14ac:dyDescent="0.35">
      <c r="A404" s="2"/>
    </row>
    <row r="405" spans="1:1" x14ac:dyDescent="0.35">
      <c r="A405" s="2"/>
    </row>
    <row r="406" spans="1:1" x14ac:dyDescent="0.35">
      <c r="A406" s="2"/>
    </row>
    <row r="407" spans="1:1" x14ac:dyDescent="0.35">
      <c r="A407" s="2"/>
    </row>
    <row r="408" spans="1:1" x14ac:dyDescent="0.35">
      <c r="A408" s="2"/>
    </row>
    <row r="409" spans="1:1" x14ac:dyDescent="0.35">
      <c r="A409" s="2"/>
    </row>
    <row r="410" spans="1:1" x14ac:dyDescent="0.35">
      <c r="A410" s="2"/>
    </row>
    <row r="411" spans="1:1" x14ac:dyDescent="0.35">
      <c r="A411" s="2"/>
    </row>
    <row r="412" spans="1:1" x14ac:dyDescent="0.35">
      <c r="A412" s="2"/>
    </row>
    <row r="413" spans="1:1" x14ac:dyDescent="0.35">
      <c r="A413" s="2"/>
    </row>
    <row r="414" spans="1:1" x14ac:dyDescent="0.35">
      <c r="A414" s="2"/>
    </row>
    <row r="415" spans="1:1" x14ac:dyDescent="0.35">
      <c r="A415" s="2"/>
    </row>
    <row r="416" spans="1:1" x14ac:dyDescent="0.35">
      <c r="A416" s="2"/>
    </row>
    <row r="417" spans="1:1" x14ac:dyDescent="0.35">
      <c r="A417" s="2"/>
    </row>
    <row r="418" spans="1:1" x14ac:dyDescent="0.35">
      <c r="A418" s="2"/>
    </row>
    <row r="419" spans="1:1" x14ac:dyDescent="0.35">
      <c r="A419" s="2"/>
    </row>
    <row r="420" spans="1:1" x14ac:dyDescent="0.35">
      <c r="A420" s="2"/>
    </row>
    <row r="421" spans="1:1" x14ac:dyDescent="0.35">
      <c r="A421" s="2"/>
    </row>
    <row r="422" spans="1:1" x14ac:dyDescent="0.35">
      <c r="A422" s="2"/>
    </row>
    <row r="423" spans="1:1" x14ac:dyDescent="0.35">
      <c r="A423" s="2"/>
    </row>
    <row r="424" spans="1:1" x14ac:dyDescent="0.35">
      <c r="A424" s="2"/>
    </row>
    <row r="425" spans="1:1" x14ac:dyDescent="0.35">
      <c r="A425" s="2"/>
    </row>
    <row r="426" spans="1:1" x14ac:dyDescent="0.35">
      <c r="A426" s="2"/>
    </row>
    <row r="427" spans="1:1" x14ac:dyDescent="0.35">
      <c r="A427" s="2"/>
    </row>
    <row r="428" spans="1:1" x14ac:dyDescent="0.35">
      <c r="A428" s="2"/>
    </row>
    <row r="429" spans="1:1" x14ac:dyDescent="0.35">
      <c r="A429" s="2"/>
    </row>
    <row r="430" spans="1:1" x14ac:dyDescent="0.35">
      <c r="A430" s="2"/>
    </row>
    <row r="431" spans="1:1" x14ac:dyDescent="0.35">
      <c r="A431" s="2"/>
    </row>
    <row r="432" spans="1:1" x14ac:dyDescent="0.35">
      <c r="A432" s="2"/>
    </row>
    <row r="433" spans="1:1" x14ac:dyDescent="0.35">
      <c r="A433" s="2"/>
    </row>
    <row r="434" spans="1:1" x14ac:dyDescent="0.35">
      <c r="A434" s="2"/>
    </row>
    <row r="435" spans="1:1" x14ac:dyDescent="0.35">
      <c r="A435" s="2"/>
    </row>
    <row r="436" spans="1:1" x14ac:dyDescent="0.35">
      <c r="A436" s="2"/>
    </row>
    <row r="437" spans="1:1" x14ac:dyDescent="0.35">
      <c r="A437" s="2"/>
    </row>
    <row r="438" spans="1:1" x14ac:dyDescent="0.35">
      <c r="A438" s="2"/>
    </row>
    <row r="439" spans="1:1" x14ac:dyDescent="0.35">
      <c r="A439" s="2"/>
    </row>
    <row r="440" spans="1:1" x14ac:dyDescent="0.35">
      <c r="A440" s="2"/>
    </row>
    <row r="441" spans="1:1" x14ac:dyDescent="0.35">
      <c r="A441" s="2"/>
    </row>
    <row r="442" spans="1:1" x14ac:dyDescent="0.35">
      <c r="A442" s="2"/>
    </row>
    <row r="443" spans="1:1" x14ac:dyDescent="0.35">
      <c r="A443" s="2"/>
    </row>
    <row r="444" spans="1:1" x14ac:dyDescent="0.35">
      <c r="A444" s="2"/>
    </row>
    <row r="445" spans="1:1" x14ac:dyDescent="0.35">
      <c r="A445" s="2"/>
    </row>
    <row r="446" spans="1:1" x14ac:dyDescent="0.35">
      <c r="A446" s="2"/>
    </row>
    <row r="447" spans="1:1" x14ac:dyDescent="0.35">
      <c r="A447" s="2"/>
    </row>
    <row r="448" spans="1:1" x14ac:dyDescent="0.35">
      <c r="A448" s="2"/>
    </row>
    <row r="449" spans="1:1" x14ac:dyDescent="0.35">
      <c r="A449" s="2"/>
    </row>
    <row r="450" spans="1:1" x14ac:dyDescent="0.35">
      <c r="A450" s="2"/>
    </row>
    <row r="451" spans="1:1" x14ac:dyDescent="0.35">
      <c r="A451" s="2"/>
    </row>
    <row r="452" spans="1:1" x14ac:dyDescent="0.35">
      <c r="A452" s="2"/>
    </row>
    <row r="453" spans="1:1" x14ac:dyDescent="0.35">
      <c r="A453" s="2"/>
    </row>
    <row r="454" spans="1:1" x14ac:dyDescent="0.35">
      <c r="A454" s="2"/>
    </row>
    <row r="455" spans="1:1" x14ac:dyDescent="0.35">
      <c r="A455" s="2"/>
    </row>
    <row r="456" spans="1:1" x14ac:dyDescent="0.35">
      <c r="A456" s="2"/>
    </row>
    <row r="457" spans="1:1" x14ac:dyDescent="0.35">
      <c r="A457" s="2"/>
    </row>
    <row r="458" spans="1:1" x14ac:dyDescent="0.35">
      <c r="A458" s="2"/>
    </row>
    <row r="459" spans="1:1" x14ac:dyDescent="0.35">
      <c r="A459" s="2"/>
    </row>
    <row r="460" spans="1:1" x14ac:dyDescent="0.35">
      <c r="A460" s="2"/>
    </row>
    <row r="461" spans="1:1" x14ac:dyDescent="0.35">
      <c r="A461" s="2"/>
    </row>
    <row r="462" spans="1:1" x14ac:dyDescent="0.35">
      <c r="A462" s="2"/>
    </row>
    <row r="463" spans="1:1" x14ac:dyDescent="0.35">
      <c r="A463" s="2"/>
    </row>
    <row r="464" spans="1:1" x14ac:dyDescent="0.35">
      <c r="A464" s="2"/>
    </row>
    <row r="465" spans="1:1" x14ac:dyDescent="0.35">
      <c r="A465" s="2"/>
    </row>
    <row r="466" spans="1:1" x14ac:dyDescent="0.35">
      <c r="A466" s="2"/>
    </row>
    <row r="467" spans="1:1" x14ac:dyDescent="0.35">
      <c r="A467" s="2"/>
    </row>
    <row r="468" spans="1:1" x14ac:dyDescent="0.35">
      <c r="A468" s="2"/>
    </row>
    <row r="469" spans="1:1" x14ac:dyDescent="0.35">
      <c r="A469" s="2"/>
    </row>
    <row r="470" spans="1:1" x14ac:dyDescent="0.35">
      <c r="A470" s="2"/>
    </row>
    <row r="471" spans="1:1" x14ac:dyDescent="0.35">
      <c r="A471" s="2"/>
    </row>
    <row r="472" spans="1:1" x14ac:dyDescent="0.35">
      <c r="A472" s="2"/>
    </row>
    <row r="473" spans="1:1" x14ac:dyDescent="0.35">
      <c r="A473" s="2"/>
    </row>
    <row r="474" spans="1:1" x14ac:dyDescent="0.35">
      <c r="A474" s="2"/>
    </row>
    <row r="475" spans="1:1" x14ac:dyDescent="0.35">
      <c r="A475" s="2"/>
    </row>
    <row r="476" spans="1:1" x14ac:dyDescent="0.35">
      <c r="A476" s="2"/>
    </row>
    <row r="477" spans="1:1" x14ac:dyDescent="0.35">
      <c r="A477" s="2"/>
    </row>
    <row r="478" spans="1:1" x14ac:dyDescent="0.35">
      <c r="A478" s="2"/>
    </row>
    <row r="479" spans="1:1" x14ac:dyDescent="0.35">
      <c r="A479" s="2"/>
    </row>
    <row r="480" spans="1:1" x14ac:dyDescent="0.35">
      <c r="A480" s="2"/>
    </row>
    <row r="481" spans="1:1" x14ac:dyDescent="0.35">
      <c r="A481" s="2"/>
    </row>
    <row r="482" spans="1:1" x14ac:dyDescent="0.35">
      <c r="A482" s="2"/>
    </row>
    <row r="483" spans="1:1" x14ac:dyDescent="0.35">
      <c r="A483" s="2"/>
    </row>
    <row r="484" spans="1:1" x14ac:dyDescent="0.35">
      <c r="A484" s="2"/>
    </row>
    <row r="485" spans="1:1" x14ac:dyDescent="0.35">
      <c r="A485" s="2"/>
    </row>
    <row r="486" spans="1:1" x14ac:dyDescent="0.35">
      <c r="A486" s="2"/>
    </row>
    <row r="487" spans="1:1" x14ac:dyDescent="0.35">
      <c r="A487" s="2"/>
    </row>
    <row r="488" spans="1:1" x14ac:dyDescent="0.35">
      <c r="A488" s="2"/>
    </row>
    <row r="489" spans="1:1" x14ac:dyDescent="0.35">
      <c r="A489" s="2"/>
    </row>
    <row r="490" spans="1:1" x14ac:dyDescent="0.35">
      <c r="A490" s="2"/>
    </row>
    <row r="491" spans="1:1" x14ac:dyDescent="0.35">
      <c r="A491" s="2"/>
    </row>
    <row r="492" spans="1:1" x14ac:dyDescent="0.35">
      <c r="A492" s="2"/>
    </row>
    <row r="493" spans="1:1" x14ac:dyDescent="0.35">
      <c r="A493" s="2"/>
    </row>
    <row r="494" spans="1:1" x14ac:dyDescent="0.35">
      <c r="A494" s="2"/>
    </row>
    <row r="495" spans="1:1" x14ac:dyDescent="0.35">
      <c r="A495" s="2"/>
    </row>
    <row r="496" spans="1:1" x14ac:dyDescent="0.35">
      <c r="A496" s="2"/>
    </row>
    <row r="497" spans="1:1" x14ac:dyDescent="0.35">
      <c r="A497" s="2"/>
    </row>
    <row r="498" spans="1:1" x14ac:dyDescent="0.35">
      <c r="A498" s="2"/>
    </row>
    <row r="499" spans="1:1" x14ac:dyDescent="0.35">
      <c r="A499" s="2"/>
    </row>
    <row r="500" spans="1:1" x14ac:dyDescent="0.35">
      <c r="A500" s="2"/>
    </row>
    <row r="501" spans="1:1" x14ac:dyDescent="0.35">
      <c r="A501" s="2"/>
    </row>
    <row r="502" spans="1:1" x14ac:dyDescent="0.35">
      <c r="A502" s="2"/>
    </row>
    <row r="503" spans="1:1" x14ac:dyDescent="0.35">
      <c r="A503" s="2"/>
    </row>
    <row r="504" spans="1:1" x14ac:dyDescent="0.35">
      <c r="A504" s="2"/>
    </row>
    <row r="505" spans="1:1" x14ac:dyDescent="0.35">
      <c r="A505" s="2"/>
    </row>
    <row r="506" spans="1:1" x14ac:dyDescent="0.35">
      <c r="A506" s="2"/>
    </row>
    <row r="507" spans="1:1" x14ac:dyDescent="0.35">
      <c r="A507" s="2"/>
    </row>
    <row r="508" spans="1:1" x14ac:dyDescent="0.35">
      <c r="A508" s="2"/>
    </row>
    <row r="509" spans="1:1" x14ac:dyDescent="0.35">
      <c r="A509" s="2"/>
    </row>
    <row r="510" spans="1:1" x14ac:dyDescent="0.35">
      <c r="A510" s="2"/>
    </row>
    <row r="511" spans="1:1" x14ac:dyDescent="0.35">
      <c r="A511" s="2"/>
    </row>
    <row r="512" spans="1:1" x14ac:dyDescent="0.35">
      <c r="A512" s="2"/>
    </row>
    <row r="513" spans="1:1" x14ac:dyDescent="0.35">
      <c r="A513" s="2"/>
    </row>
    <row r="514" spans="1:1" x14ac:dyDescent="0.35">
      <c r="A514" s="2"/>
    </row>
    <row r="515" spans="1:1" x14ac:dyDescent="0.35">
      <c r="A515" s="2"/>
    </row>
    <row r="516" spans="1:1" x14ac:dyDescent="0.35">
      <c r="A516" s="2"/>
    </row>
    <row r="517" spans="1:1" x14ac:dyDescent="0.35">
      <c r="A517" s="2"/>
    </row>
    <row r="518" spans="1:1" x14ac:dyDescent="0.35">
      <c r="A518" s="2"/>
    </row>
    <row r="519" spans="1:1" x14ac:dyDescent="0.35">
      <c r="A519" s="2"/>
    </row>
    <row r="520" spans="1:1" x14ac:dyDescent="0.35">
      <c r="A520" s="2"/>
    </row>
    <row r="521" spans="1:1" x14ac:dyDescent="0.35">
      <c r="A521" s="2"/>
    </row>
    <row r="522" spans="1:1" x14ac:dyDescent="0.35">
      <c r="A522" s="2"/>
    </row>
    <row r="523" spans="1:1" x14ac:dyDescent="0.35">
      <c r="A523" s="2"/>
    </row>
    <row r="524" spans="1:1" x14ac:dyDescent="0.35">
      <c r="A524" s="2"/>
    </row>
    <row r="525" spans="1:1" x14ac:dyDescent="0.35">
      <c r="A525" s="2"/>
    </row>
    <row r="526" spans="1:1" x14ac:dyDescent="0.35">
      <c r="A526" s="2"/>
    </row>
    <row r="527" spans="1:1" x14ac:dyDescent="0.35">
      <c r="A527" s="2"/>
    </row>
    <row r="528" spans="1:1" x14ac:dyDescent="0.35">
      <c r="A528" s="2"/>
    </row>
    <row r="529" spans="1:1" x14ac:dyDescent="0.35">
      <c r="A529" s="2"/>
    </row>
    <row r="530" spans="1:1" x14ac:dyDescent="0.35">
      <c r="A530" s="2"/>
    </row>
    <row r="531" spans="1:1" x14ac:dyDescent="0.35">
      <c r="A531" s="2"/>
    </row>
    <row r="532" spans="1:1" x14ac:dyDescent="0.35">
      <c r="A532" s="2"/>
    </row>
    <row r="533" spans="1:1" x14ac:dyDescent="0.35">
      <c r="A533" s="2"/>
    </row>
    <row r="534" spans="1:1" x14ac:dyDescent="0.35">
      <c r="A534" s="2"/>
    </row>
    <row r="535" spans="1:1" x14ac:dyDescent="0.35">
      <c r="A535" s="2"/>
    </row>
    <row r="536" spans="1:1" x14ac:dyDescent="0.35">
      <c r="A536" s="2"/>
    </row>
    <row r="537" spans="1:1" x14ac:dyDescent="0.35">
      <c r="A537" s="2"/>
    </row>
    <row r="538" spans="1:1" x14ac:dyDescent="0.35">
      <c r="A538" s="2"/>
    </row>
    <row r="539" spans="1:1" x14ac:dyDescent="0.35">
      <c r="A539" s="2"/>
    </row>
    <row r="540" spans="1:1" x14ac:dyDescent="0.35">
      <c r="A540" s="2"/>
    </row>
    <row r="541" spans="1:1" x14ac:dyDescent="0.35">
      <c r="A541" s="2"/>
    </row>
    <row r="542" spans="1:1" x14ac:dyDescent="0.35">
      <c r="A542" s="2"/>
    </row>
    <row r="543" spans="1:1" x14ac:dyDescent="0.35">
      <c r="A543" s="2"/>
    </row>
    <row r="544" spans="1:1" x14ac:dyDescent="0.35">
      <c r="A544" s="2"/>
    </row>
    <row r="545" spans="1:1" x14ac:dyDescent="0.35">
      <c r="A545" s="2"/>
    </row>
    <row r="546" spans="1:1" x14ac:dyDescent="0.35">
      <c r="A546" s="2"/>
    </row>
    <row r="547" spans="1:1" x14ac:dyDescent="0.35">
      <c r="A547" s="2"/>
    </row>
    <row r="548" spans="1:1" x14ac:dyDescent="0.35">
      <c r="A548" s="2"/>
    </row>
    <row r="549" spans="1:1" x14ac:dyDescent="0.35">
      <c r="A549" s="2"/>
    </row>
    <row r="550" spans="1:1" x14ac:dyDescent="0.35">
      <c r="A550" s="2"/>
    </row>
    <row r="551" spans="1:1" x14ac:dyDescent="0.35">
      <c r="A551" s="2"/>
    </row>
    <row r="552" spans="1:1" x14ac:dyDescent="0.35">
      <c r="A552" s="2"/>
    </row>
    <row r="553" spans="1:1" x14ac:dyDescent="0.35">
      <c r="A553" s="2"/>
    </row>
    <row r="554" spans="1:1" x14ac:dyDescent="0.35">
      <c r="A554" s="2"/>
    </row>
    <row r="555" spans="1:1" x14ac:dyDescent="0.35">
      <c r="A555" s="2"/>
    </row>
    <row r="556" spans="1:1" x14ac:dyDescent="0.35">
      <c r="A556" s="2"/>
    </row>
    <row r="557" spans="1:1" x14ac:dyDescent="0.35">
      <c r="A557" s="2"/>
    </row>
    <row r="558" spans="1:1" x14ac:dyDescent="0.35">
      <c r="A558" s="2"/>
    </row>
    <row r="559" spans="1:1" x14ac:dyDescent="0.35">
      <c r="A559" s="2"/>
    </row>
    <row r="560" spans="1:1" x14ac:dyDescent="0.35">
      <c r="A560" s="2"/>
    </row>
    <row r="561" spans="1:1" x14ac:dyDescent="0.35">
      <c r="A561" s="2"/>
    </row>
    <row r="562" spans="1:1" x14ac:dyDescent="0.35">
      <c r="A562" s="2"/>
    </row>
    <row r="563" spans="1:1" x14ac:dyDescent="0.35">
      <c r="A563" s="2"/>
    </row>
    <row r="564" spans="1:1" x14ac:dyDescent="0.35">
      <c r="A564" s="2"/>
    </row>
    <row r="565" spans="1:1" x14ac:dyDescent="0.35">
      <c r="A565" s="2"/>
    </row>
    <row r="566" spans="1:1" x14ac:dyDescent="0.35">
      <c r="A566" s="2"/>
    </row>
    <row r="567" spans="1:1" x14ac:dyDescent="0.35">
      <c r="A567" s="2"/>
    </row>
    <row r="568" spans="1:1" x14ac:dyDescent="0.35">
      <c r="A568" s="2"/>
    </row>
    <row r="569" spans="1:1" x14ac:dyDescent="0.35">
      <c r="A569" s="2"/>
    </row>
    <row r="570" spans="1:1" x14ac:dyDescent="0.35">
      <c r="A570" s="2"/>
    </row>
    <row r="571" spans="1:1" x14ac:dyDescent="0.35">
      <c r="A571" s="2"/>
    </row>
    <row r="572" spans="1:1" x14ac:dyDescent="0.35">
      <c r="A572" s="2"/>
    </row>
    <row r="573" spans="1:1" x14ac:dyDescent="0.35">
      <c r="A573" s="2"/>
    </row>
    <row r="574" spans="1:1" x14ac:dyDescent="0.35">
      <c r="A574" s="2"/>
    </row>
    <row r="575" spans="1:1" x14ac:dyDescent="0.35">
      <c r="A575" s="2"/>
    </row>
    <row r="576" spans="1:1" x14ac:dyDescent="0.35">
      <c r="A576" s="2"/>
    </row>
    <row r="577" spans="1:1" x14ac:dyDescent="0.35">
      <c r="A577" s="2"/>
    </row>
    <row r="578" spans="1:1" x14ac:dyDescent="0.35">
      <c r="A578" s="2"/>
    </row>
    <row r="579" spans="1:1" x14ac:dyDescent="0.35">
      <c r="A579" s="2"/>
    </row>
    <row r="580" spans="1:1" x14ac:dyDescent="0.35">
      <c r="A580" s="2"/>
    </row>
    <row r="581" spans="1:1" x14ac:dyDescent="0.35">
      <c r="A581" s="2"/>
    </row>
    <row r="582" spans="1:1" x14ac:dyDescent="0.35">
      <c r="A582" s="2"/>
    </row>
    <row r="583" spans="1:1" x14ac:dyDescent="0.35">
      <c r="A583" s="2"/>
    </row>
    <row r="584" spans="1:1" x14ac:dyDescent="0.35">
      <c r="A584" s="2"/>
    </row>
    <row r="585" spans="1:1" x14ac:dyDescent="0.35">
      <c r="A585" s="2"/>
    </row>
    <row r="586" spans="1:1" x14ac:dyDescent="0.35">
      <c r="A586" s="2"/>
    </row>
    <row r="587" spans="1:1" x14ac:dyDescent="0.35">
      <c r="A587" s="2"/>
    </row>
    <row r="588" spans="1:1" x14ac:dyDescent="0.35">
      <c r="A588" s="2"/>
    </row>
    <row r="589" spans="1:1" x14ac:dyDescent="0.35">
      <c r="A589" s="2"/>
    </row>
    <row r="590" spans="1:1" x14ac:dyDescent="0.35">
      <c r="A590" s="2"/>
    </row>
    <row r="591" spans="1:1" x14ac:dyDescent="0.35">
      <c r="A591" s="2"/>
    </row>
    <row r="592" spans="1:1" x14ac:dyDescent="0.35">
      <c r="A592" s="2"/>
    </row>
    <row r="593" spans="1:1" x14ac:dyDescent="0.35">
      <c r="A593" s="2"/>
    </row>
    <row r="594" spans="1:1" x14ac:dyDescent="0.35">
      <c r="A594" s="2"/>
    </row>
    <row r="595" spans="1:1" x14ac:dyDescent="0.35">
      <c r="A595" s="2"/>
    </row>
    <row r="596" spans="1:1" x14ac:dyDescent="0.35">
      <c r="A596" s="2"/>
    </row>
    <row r="597" spans="1:1" x14ac:dyDescent="0.35">
      <c r="A597" s="2"/>
    </row>
    <row r="598" spans="1:1" x14ac:dyDescent="0.35">
      <c r="A598" s="2"/>
    </row>
    <row r="599" spans="1:1" x14ac:dyDescent="0.35">
      <c r="A599" s="2"/>
    </row>
    <row r="600" spans="1:1" x14ac:dyDescent="0.35">
      <c r="A600" s="2"/>
    </row>
    <row r="601" spans="1:1" x14ac:dyDescent="0.35">
      <c r="A601" s="2"/>
    </row>
    <row r="602" spans="1:1" x14ac:dyDescent="0.35">
      <c r="A602" s="2"/>
    </row>
    <row r="603" spans="1:1" x14ac:dyDescent="0.35">
      <c r="A603" s="2"/>
    </row>
    <row r="604" spans="1:1" x14ac:dyDescent="0.35">
      <c r="A604" s="2"/>
    </row>
    <row r="605" spans="1:1" x14ac:dyDescent="0.35">
      <c r="A605" s="2"/>
    </row>
    <row r="606" spans="1:1" x14ac:dyDescent="0.35">
      <c r="A606" s="2"/>
    </row>
    <row r="607" spans="1:1" x14ac:dyDescent="0.35">
      <c r="A607" s="2"/>
    </row>
    <row r="608" spans="1:1" x14ac:dyDescent="0.35">
      <c r="A608" s="2"/>
    </row>
    <row r="609" spans="1:1" x14ac:dyDescent="0.35">
      <c r="A609" s="2"/>
    </row>
    <row r="610" spans="1:1" x14ac:dyDescent="0.35">
      <c r="A610" s="2"/>
    </row>
    <row r="611" spans="1:1" x14ac:dyDescent="0.35">
      <c r="A611" s="2"/>
    </row>
    <row r="612" spans="1:1" x14ac:dyDescent="0.35">
      <c r="A612" s="2"/>
    </row>
    <row r="613" spans="1:1" x14ac:dyDescent="0.35">
      <c r="A613" s="2"/>
    </row>
    <row r="614" spans="1:1" x14ac:dyDescent="0.35">
      <c r="A614" s="2"/>
    </row>
    <row r="615" spans="1:1" x14ac:dyDescent="0.35">
      <c r="A615" s="2"/>
    </row>
    <row r="616" spans="1:1" x14ac:dyDescent="0.35">
      <c r="A616" s="2"/>
    </row>
    <row r="617" spans="1:1" x14ac:dyDescent="0.35">
      <c r="A617" s="2"/>
    </row>
    <row r="618" spans="1:1" x14ac:dyDescent="0.35">
      <c r="A618" s="2"/>
    </row>
    <row r="619" spans="1:1" x14ac:dyDescent="0.35">
      <c r="A619" s="2"/>
    </row>
    <row r="620" spans="1:1" x14ac:dyDescent="0.35">
      <c r="A620" s="2"/>
    </row>
    <row r="621" spans="1:1" x14ac:dyDescent="0.35">
      <c r="A621" s="2"/>
    </row>
    <row r="622" spans="1:1" x14ac:dyDescent="0.35">
      <c r="A622" s="2"/>
    </row>
    <row r="623" spans="1:1" x14ac:dyDescent="0.35">
      <c r="A623" s="2"/>
    </row>
    <row r="624" spans="1:1" x14ac:dyDescent="0.35">
      <c r="A624" s="2"/>
    </row>
    <row r="625" spans="1:1" x14ac:dyDescent="0.35">
      <c r="A625" s="2"/>
    </row>
    <row r="626" spans="1:1" x14ac:dyDescent="0.35">
      <c r="A626" s="2"/>
    </row>
    <row r="627" spans="1:1" x14ac:dyDescent="0.35">
      <c r="A627" s="2"/>
    </row>
    <row r="628" spans="1:1" x14ac:dyDescent="0.35">
      <c r="A628" s="2"/>
    </row>
    <row r="629" spans="1:1" x14ac:dyDescent="0.35">
      <c r="A629" s="2"/>
    </row>
    <row r="630" spans="1:1" x14ac:dyDescent="0.35">
      <c r="A630" s="2"/>
    </row>
    <row r="631" spans="1:1" x14ac:dyDescent="0.35">
      <c r="A631" s="2"/>
    </row>
    <row r="632" spans="1:1" x14ac:dyDescent="0.35">
      <c r="A632" s="2"/>
    </row>
    <row r="633" spans="1:1" x14ac:dyDescent="0.35">
      <c r="A633" s="2"/>
    </row>
    <row r="634" spans="1:1" x14ac:dyDescent="0.35">
      <c r="A634" s="2"/>
    </row>
    <row r="635" spans="1:1" x14ac:dyDescent="0.35">
      <c r="A635" s="2"/>
    </row>
    <row r="636" spans="1:1" x14ac:dyDescent="0.35">
      <c r="A636" s="2"/>
    </row>
    <row r="637" spans="1:1" x14ac:dyDescent="0.35">
      <c r="A637" s="2"/>
    </row>
    <row r="638" spans="1:1" x14ac:dyDescent="0.35">
      <c r="A638" s="2"/>
    </row>
    <row r="639" spans="1:1" x14ac:dyDescent="0.35">
      <c r="A639" s="2"/>
    </row>
    <row r="640" spans="1:1" x14ac:dyDescent="0.35">
      <c r="A640" s="2"/>
    </row>
    <row r="641" spans="1:1" x14ac:dyDescent="0.35">
      <c r="A641" s="2"/>
    </row>
    <row r="642" spans="1:1" x14ac:dyDescent="0.35">
      <c r="A642" s="2"/>
    </row>
    <row r="643" spans="1:1" x14ac:dyDescent="0.35">
      <c r="A643" s="2"/>
    </row>
    <row r="644" spans="1:1" x14ac:dyDescent="0.35">
      <c r="A644" s="2"/>
    </row>
    <row r="645" spans="1:1" x14ac:dyDescent="0.35">
      <c r="A645" s="2"/>
    </row>
    <row r="646" spans="1:1" x14ac:dyDescent="0.35">
      <c r="A646" s="2"/>
    </row>
    <row r="647" spans="1:1" x14ac:dyDescent="0.35">
      <c r="A647" s="2"/>
    </row>
    <row r="648" spans="1:1" x14ac:dyDescent="0.35">
      <c r="A648" s="2"/>
    </row>
    <row r="649" spans="1:1" x14ac:dyDescent="0.35">
      <c r="A649" s="2"/>
    </row>
    <row r="650" spans="1:1" x14ac:dyDescent="0.35">
      <c r="A650" s="2"/>
    </row>
    <row r="651" spans="1:1" x14ac:dyDescent="0.35">
      <c r="A651" s="2"/>
    </row>
    <row r="652" spans="1:1" x14ac:dyDescent="0.35">
      <c r="A652" s="2"/>
    </row>
    <row r="653" spans="1:1" x14ac:dyDescent="0.35">
      <c r="A653" s="2"/>
    </row>
    <row r="654" spans="1:1" x14ac:dyDescent="0.35">
      <c r="A654" s="2"/>
    </row>
    <row r="655" spans="1:1" x14ac:dyDescent="0.35">
      <c r="A655" s="2"/>
    </row>
    <row r="656" spans="1:1" x14ac:dyDescent="0.35">
      <c r="A656" s="2"/>
    </row>
    <row r="657" spans="1:1" x14ac:dyDescent="0.35">
      <c r="A657" s="2"/>
    </row>
    <row r="658" spans="1:1" x14ac:dyDescent="0.35">
      <c r="A658" s="2"/>
    </row>
    <row r="659" spans="1:1" x14ac:dyDescent="0.35">
      <c r="A659" s="2"/>
    </row>
    <row r="660" spans="1:1" x14ac:dyDescent="0.35">
      <c r="A660" s="2"/>
    </row>
    <row r="661" spans="1:1" x14ac:dyDescent="0.35">
      <c r="A661" s="2"/>
    </row>
    <row r="662" spans="1:1" x14ac:dyDescent="0.35">
      <c r="A662" s="2"/>
    </row>
    <row r="663" spans="1:1" x14ac:dyDescent="0.35">
      <c r="A663" s="2"/>
    </row>
    <row r="664" spans="1:1" x14ac:dyDescent="0.35">
      <c r="A664" s="2"/>
    </row>
    <row r="665" spans="1:1" x14ac:dyDescent="0.35">
      <c r="A665" s="2"/>
    </row>
    <row r="666" spans="1:1" x14ac:dyDescent="0.35">
      <c r="A666" s="2"/>
    </row>
    <row r="667" spans="1:1" x14ac:dyDescent="0.35">
      <c r="A667" s="2"/>
    </row>
    <row r="668" spans="1:1" x14ac:dyDescent="0.35">
      <c r="A668" s="2"/>
    </row>
    <row r="669" spans="1:1" x14ac:dyDescent="0.35">
      <c r="A669" s="2"/>
    </row>
    <row r="670" spans="1:1" x14ac:dyDescent="0.35">
      <c r="A670" s="2"/>
    </row>
    <row r="671" spans="1:1" x14ac:dyDescent="0.35">
      <c r="A671" s="2"/>
    </row>
    <row r="672" spans="1:1" x14ac:dyDescent="0.35">
      <c r="A672" s="2"/>
    </row>
    <row r="673" spans="1:1" x14ac:dyDescent="0.35">
      <c r="A673" s="2"/>
    </row>
    <row r="674" spans="1:1" x14ac:dyDescent="0.35">
      <c r="A674" s="2"/>
    </row>
    <row r="675" spans="1:1" x14ac:dyDescent="0.35">
      <c r="A675" s="2"/>
    </row>
    <row r="676" spans="1:1" x14ac:dyDescent="0.35">
      <c r="A676" s="2"/>
    </row>
    <row r="677" spans="1:1" x14ac:dyDescent="0.35">
      <c r="A677" s="2"/>
    </row>
    <row r="678" spans="1:1" x14ac:dyDescent="0.35">
      <c r="A678" s="2"/>
    </row>
    <row r="679" spans="1:1" x14ac:dyDescent="0.35">
      <c r="A679" s="2"/>
    </row>
    <row r="680" spans="1:1" x14ac:dyDescent="0.35">
      <c r="A680" s="2"/>
    </row>
    <row r="681" spans="1:1" x14ac:dyDescent="0.35">
      <c r="A681" s="2"/>
    </row>
    <row r="682" spans="1:1" x14ac:dyDescent="0.35">
      <c r="A682" s="2"/>
    </row>
    <row r="683" spans="1:1" x14ac:dyDescent="0.35">
      <c r="A683" s="2"/>
    </row>
    <row r="684" spans="1:1" x14ac:dyDescent="0.35">
      <c r="A684" s="2"/>
    </row>
    <row r="685" spans="1:1" x14ac:dyDescent="0.35">
      <c r="A685" s="2"/>
    </row>
    <row r="686" spans="1:1" x14ac:dyDescent="0.35">
      <c r="A686" s="2"/>
    </row>
    <row r="687" spans="1:1" x14ac:dyDescent="0.35">
      <c r="A687" s="2"/>
    </row>
    <row r="688" spans="1:1" x14ac:dyDescent="0.35">
      <c r="A688" s="2"/>
    </row>
    <row r="689" spans="1:1" x14ac:dyDescent="0.35">
      <c r="A689" s="2"/>
    </row>
    <row r="690" spans="1:1" x14ac:dyDescent="0.35">
      <c r="A690" s="2"/>
    </row>
    <row r="691" spans="1:1" x14ac:dyDescent="0.35">
      <c r="A691" s="2"/>
    </row>
    <row r="692" spans="1:1" x14ac:dyDescent="0.35">
      <c r="A692" s="2"/>
    </row>
    <row r="693" spans="1:1" x14ac:dyDescent="0.35">
      <c r="A693" s="2"/>
    </row>
    <row r="694" spans="1:1" x14ac:dyDescent="0.35">
      <c r="A694" s="2"/>
    </row>
    <row r="695" spans="1:1" x14ac:dyDescent="0.35">
      <c r="A695" s="2"/>
    </row>
    <row r="696" spans="1:1" x14ac:dyDescent="0.35">
      <c r="A696" s="2"/>
    </row>
    <row r="697" spans="1:1" x14ac:dyDescent="0.35">
      <c r="A697" s="2"/>
    </row>
    <row r="698" spans="1:1" x14ac:dyDescent="0.35">
      <c r="A698" s="2"/>
    </row>
    <row r="699" spans="1:1" x14ac:dyDescent="0.35">
      <c r="A699" s="2"/>
    </row>
    <row r="700" spans="1:1" x14ac:dyDescent="0.35">
      <c r="A700" s="2"/>
    </row>
    <row r="701" spans="1:1" x14ac:dyDescent="0.35">
      <c r="A701" s="2"/>
    </row>
    <row r="702" spans="1:1" x14ac:dyDescent="0.35">
      <c r="A702" s="2"/>
    </row>
    <row r="703" spans="1:1" x14ac:dyDescent="0.35">
      <c r="A703" s="2"/>
    </row>
    <row r="704" spans="1:1" x14ac:dyDescent="0.35">
      <c r="A704" s="2"/>
    </row>
    <row r="705" spans="1:1" x14ac:dyDescent="0.35">
      <c r="A705" s="2"/>
    </row>
    <row r="706" spans="1:1" x14ac:dyDescent="0.35">
      <c r="A706" s="2"/>
    </row>
    <row r="707" spans="1:1" x14ac:dyDescent="0.35">
      <c r="A707" s="2"/>
    </row>
    <row r="708" spans="1:1" x14ac:dyDescent="0.35">
      <c r="A708" s="2"/>
    </row>
    <row r="709" spans="1:1" x14ac:dyDescent="0.35">
      <c r="A709" s="2"/>
    </row>
    <row r="710" spans="1:1" x14ac:dyDescent="0.35">
      <c r="A710" s="2"/>
    </row>
    <row r="711" spans="1:1" x14ac:dyDescent="0.35">
      <c r="A711" s="2"/>
    </row>
    <row r="712" spans="1:1" x14ac:dyDescent="0.35">
      <c r="A712" s="2"/>
    </row>
    <row r="713" spans="1:1" x14ac:dyDescent="0.35">
      <c r="A713" s="2"/>
    </row>
    <row r="714" spans="1:1" x14ac:dyDescent="0.35">
      <c r="A714" s="2"/>
    </row>
    <row r="715" spans="1:1" x14ac:dyDescent="0.35">
      <c r="A715" s="2"/>
    </row>
    <row r="716" spans="1:1" x14ac:dyDescent="0.35">
      <c r="A716" s="2"/>
    </row>
    <row r="717" spans="1:1" x14ac:dyDescent="0.35">
      <c r="A717" s="2"/>
    </row>
    <row r="718" spans="1:1" x14ac:dyDescent="0.35">
      <c r="A718" s="2"/>
    </row>
    <row r="719" spans="1:1" x14ac:dyDescent="0.35">
      <c r="A719" s="2"/>
    </row>
    <row r="720" spans="1:1" x14ac:dyDescent="0.35">
      <c r="A720" s="2"/>
    </row>
    <row r="721" spans="1:1" x14ac:dyDescent="0.35">
      <c r="A721" s="2"/>
    </row>
    <row r="722" spans="1:1" x14ac:dyDescent="0.35">
      <c r="A722" s="2"/>
    </row>
    <row r="723" spans="1:1" x14ac:dyDescent="0.35">
      <c r="A723" s="2"/>
    </row>
    <row r="724" spans="1:1" x14ac:dyDescent="0.35">
      <c r="A724" s="2"/>
    </row>
    <row r="725" spans="1:1" x14ac:dyDescent="0.35">
      <c r="A725" s="2"/>
    </row>
    <row r="726" spans="1:1" x14ac:dyDescent="0.35">
      <c r="A726" s="2"/>
    </row>
    <row r="727" spans="1:1" x14ac:dyDescent="0.35">
      <c r="A727" s="2"/>
    </row>
    <row r="728" spans="1:1" x14ac:dyDescent="0.35">
      <c r="A728" s="2"/>
    </row>
    <row r="729" spans="1:1" x14ac:dyDescent="0.35">
      <c r="A729" s="2"/>
    </row>
    <row r="730" spans="1:1" x14ac:dyDescent="0.35">
      <c r="A730" s="2"/>
    </row>
    <row r="731" spans="1:1" x14ac:dyDescent="0.35">
      <c r="A731" s="2"/>
    </row>
    <row r="732" spans="1:1" x14ac:dyDescent="0.35">
      <c r="A732" s="2"/>
    </row>
    <row r="733" spans="1:1" x14ac:dyDescent="0.35">
      <c r="A733" s="2"/>
    </row>
  </sheetData>
  <autoFilter ref="A1:H1" xr:uid="{C2B5FE18-0761-4571-AB5E-E977A6E91755}"/>
  <phoneticPr fontId="13"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B1501-02BA-434D-9C13-CBD0399AF65A}">
  <dimension ref="A1:H41"/>
  <sheetViews>
    <sheetView topLeftCell="D1" workbookViewId="0">
      <selection activeCell="I36" sqref="I36"/>
    </sheetView>
  </sheetViews>
  <sheetFormatPr defaultColWidth="10.81640625" defaultRowHeight="14.5" x14ac:dyDescent="0.35"/>
  <cols>
    <col min="5" max="5" width="20.08984375" bestFit="1" customWidth="1"/>
    <col min="6" max="6" width="15.1796875" customWidth="1"/>
  </cols>
  <sheetData>
    <row r="1" spans="1:8" s="8" customFormat="1" ht="43.5" x14ac:dyDescent="0.35">
      <c r="A1" s="5" t="s">
        <v>33</v>
      </c>
      <c r="B1" s="6" t="s">
        <v>76</v>
      </c>
      <c r="C1" s="6" t="s">
        <v>77</v>
      </c>
      <c r="D1" s="6" t="s">
        <v>78</v>
      </c>
      <c r="E1" s="7" t="s">
        <v>79</v>
      </c>
      <c r="F1" s="7" t="s">
        <v>80</v>
      </c>
      <c r="G1" s="7" t="s">
        <v>81</v>
      </c>
      <c r="H1" s="7" t="s">
        <v>82</v>
      </c>
    </row>
    <row r="2" spans="1:8" x14ac:dyDescent="0.35">
      <c r="A2" s="23">
        <v>4</v>
      </c>
      <c r="B2" s="24">
        <v>0</v>
      </c>
      <c r="C2" s="25">
        <v>1</v>
      </c>
      <c r="D2" s="25">
        <v>1</v>
      </c>
      <c r="E2" t="s">
        <v>86</v>
      </c>
      <c r="F2" t="s">
        <v>129</v>
      </c>
      <c r="G2" t="s">
        <v>87</v>
      </c>
      <c r="H2">
        <f>319+239+2+1+2</f>
        <v>563</v>
      </c>
    </row>
    <row r="3" spans="1:8" x14ac:dyDescent="0.35">
      <c r="A3" s="23">
        <v>4</v>
      </c>
      <c r="B3" s="24">
        <v>0</v>
      </c>
      <c r="C3" s="25">
        <v>1</v>
      </c>
      <c r="D3" s="25">
        <v>1</v>
      </c>
      <c r="E3" t="s">
        <v>86</v>
      </c>
      <c r="F3" t="s">
        <v>190</v>
      </c>
      <c r="G3" t="s">
        <v>87</v>
      </c>
      <c r="H3">
        <v>1</v>
      </c>
    </row>
    <row r="4" spans="1:8" x14ac:dyDescent="0.35">
      <c r="A4" s="23">
        <v>4</v>
      </c>
      <c r="B4" s="24">
        <v>0</v>
      </c>
      <c r="C4" s="25">
        <v>1</v>
      </c>
      <c r="D4" s="25">
        <v>1</v>
      </c>
      <c r="E4" t="s">
        <v>86</v>
      </c>
      <c r="F4" t="s">
        <v>191</v>
      </c>
      <c r="G4" t="s">
        <v>87</v>
      </c>
      <c r="H4">
        <v>1</v>
      </c>
    </row>
    <row r="5" spans="1:8" x14ac:dyDescent="0.35">
      <c r="A5" s="23">
        <v>4</v>
      </c>
      <c r="B5" s="24">
        <v>0</v>
      </c>
      <c r="C5" s="25">
        <v>1</v>
      </c>
      <c r="D5" s="25">
        <v>1</v>
      </c>
      <c r="E5" t="s">
        <v>86</v>
      </c>
      <c r="F5" t="s">
        <v>192</v>
      </c>
      <c r="G5" t="s">
        <v>87</v>
      </c>
      <c r="H5">
        <v>1</v>
      </c>
    </row>
    <row r="6" spans="1:8" x14ac:dyDescent="0.35">
      <c r="A6" s="23">
        <v>4</v>
      </c>
      <c r="B6" s="24">
        <v>0</v>
      </c>
      <c r="C6" s="25">
        <v>1</v>
      </c>
      <c r="D6" s="25">
        <v>1</v>
      </c>
      <c r="E6" t="s">
        <v>86</v>
      </c>
      <c r="F6" t="s">
        <v>226</v>
      </c>
      <c r="G6" t="s">
        <v>87</v>
      </c>
      <c r="H6">
        <v>2</v>
      </c>
    </row>
    <row r="7" spans="1:8" x14ac:dyDescent="0.35">
      <c r="A7" s="23">
        <v>4</v>
      </c>
      <c r="B7" s="24">
        <v>0</v>
      </c>
      <c r="C7" s="25">
        <v>1</v>
      </c>
      <c r="D7" s="25">
        <v>1</v>
      </c>
      <c r="E7" t="s">
        <v>86</v>
      </c>
      <c r="F7" t="s">
        <v>227</v>
      </c>
      <c r="G7" t="s">
        <v>87</v>
      </c>
      <c r="H7">
        <v>1</v>
      </c>
    </row>
    <row r="8" spans="1:8" x14ac:dyDescent="0.35">
      <c r="A8" s="23">
        <v>4</v>
      </c>
      <c r="B8" s="24">
        <v>0</v>
      </c>
      <c r="C8" s="25">
        <v>1</v>
      </c>
      <c r="D8" s="25">
        <v>1</v>
      </c>
      <c r="E8" t="s">
        <v>86</v>
      </c>
      <c r="F8" t="s">
        <v>97</v>
      </c>
      <c r="G8" t="s">
        <v>87</v>
      </c>
      <c r="H8">
        <f>1287-SUM(H2:H7)</f>
        <v>718</v>
      </c>
    </row>
    <row r="9" spans="1:8" x14ac:dyDescent="0.35">
      <c r="A9" s="23">
        <v>4</v>
      </c>
      <c r="B9" s="24">
        <v>0</v>
      </c>
      <c r="C9" s="25">
        <v>1</v>
      </c>
      <c r="D9" s="25">
        <v>1</v>
      </c>
      <c r="E9" t="s">
        <v>88</v>
      </c>
      <c r="F9" s="26" t="s">
        <v>89</v>
      </c>
      <c r="G9" t="s">
        <v>87</v>
      </c>
      <c r="H9">
        <v>1287</v>
      </c>
    </row>
    <row r="10" spans="1:8" x14ac:dyDescent="0.35">
      <c r="A10" s="23">
        <v>4</v>
      </c>
      <c r="B10" s="24">
        <v>0</v>
      </c>
      <c r="C10" s="25">
        <v>1</v>
      </c>
      <c r="D10" s="25">
        <v>1</v>
      </c>
      <c r="E10" t="s">
        <v>90</v>
      </c>
      <c r="F10" t="s">
        <v>91</v>
      </c>
      <c r="G10" t="s">
        <v>87</v>
      </c>
      <c r="H10">
        <v>45</v>
      </c>
    </row>
    <row r="11" spans="1:8" x14ac:dyDescent="0.35">
      <c r="A11" s="23">
        <v>4</v>
      </c>
      <c r="B11" s="24">
        <v>0</v>
      </c>
      <c r="C11" s="25">
        <v>1</v>
      </c>
      <c r="D11" s="25">
        <v>1</v>
      </c>
      <c r="E11" t="s">
        <v>90</v>
      </c>
      <c r="F11" t="s">
        <v>92</v>
      </c>
      <c r="G11" t="s">
        <v>87</v>
      </c>
      <c r="H11">
        <v>110</v>
      </c>
    </row>
    <row r="12" spans="1:8" x14ac:dyDescent="0.35">
      <c r="A12" s="23">
        <v>4</v>
      </c>
      <c r="B12" s="24">
        <v>0</v>
      </c>
      <c r="C12" s="25">
        <v>1</v>
      </c>
      <c r="D12" s="25">
        <v>1</v>
      </c>
      <c r="E12" t="s">
        <v>90</v>
      </c>
      <c r="F12" t="s">
        <v>93</v>
      </c>
      <c r="G12" t="s">
        <v>87</v>
      </c>
      <c r="H12">
        <v>206</v>
      </c>
    </row>
    <row r="13" spans="1:8" x14ac:dyDescent="0.35">
      <c r="A13" s="23">
        <v>4</v>
      </c>
      <c r="B13" s="24">
        <v>0</v>
      </c>
      <c r="C13" s="25">
        <v>1</v>
      </c>
      <c r="D13" s="25">
        <v>1</v>
      </c>
      <c r="E13" t="s">
        <v>90</v>
      </c>
      <c r="F13" t="s">
        <v>94</v>
      </c>
      <c r="G13" t="s">
        <v>87</v>
      </c>
      <c r="H13">
        <v>161</v>
      </c>
    </row>
    <row r="14" spans="1:8" x14ac:dyDescent="0.35">
      <c r="A14" s="23">
        <v>4</v>
      </c>
      <c r="B14" s="24">
        <v>0</v>
      </c>
      <c r="C14" s="25">
        <v>1</v>
      </c>
      <c r="D14" s="25">
        <v>1</v>
      </c>
      <c r="E14" t="s">
        <v>90</v>
      </c>
      <c r="F14" t="s">
        <v>211</v>
      </c>
      <c r="G14" t="s">
        <v>87</v>
      </c>
      <c r="H14">
        <v>26</v>
      </c>
    </row>
    <row r="15" spans="1:8" x14ac:dyDescent="0.35">
      <c r="A15" s="23">
        <v>4</v>
      </c>
      <c r="B15" s="24">
        <v>0</v>
      </c>
      <c r="C15" s="25">
        <v>1</v>
      </c>
      <c r="D15" s="25">
        <v>1</v>
      </c>
      <c r="E15" t="s">
        <v>90</v>
      </c>
      <c r="F15" t="s">
        <v>217</v>
      </c>
      <c r="G15" t="s">
        <v>87</v>
      </c>
      <c r="H15">
        <v>6</v>
      </c>
    </row>
    <row r="16" spans="1:8" x14ac:dyDescent="0.35">
      <c r="A16" s="23">
        <v>4</v>
      </c>
      <c r="B16" s="24">
        <v>0</v>
      </c>
      <c r="C16" s="25">
        <v>1</v>
      </c>
      <c r="D16" s="25">
        <v>1</v>
      </c>
      <c r="E16" t="s">
        <v>90</v>
      </c>
      <c r="F16" t="s">
        <v>224</v>
      </c>
      <c r="G16" t="s">
        <v>87</v>
      </c>
      <c r="H16">
        <v>1</v>
      </c>
    </row>
    <row r="17" spans="1:8" x14ac:dyDescent="0.35">
      <c r="A17" s="23">
        <v>4</v>
      </c>
      <c r="B17" s="24">
        <v>0</v>
      </c>
      <c r="C17" s="25">
        <v>1</v>
      </c>
      <c r="D17" s="25">
        <v>1</v>
      </c>
      <c r="E17" t="s">
        <v>90</v>
      </c>
      <c r="F17" t="s">
        <v>225</v>
      </c>
      <c r="G17" t="s">
        <v>87</v>
      </c>
      <c r="H17">
        <v>1</v>
      </c>
    </row>
    <row r="18" spans="1:8" x14ac:dyDescent="0.35">
      <c r="A18" s="23">
        <v>4</v>
      </c>
      <c r="B18" s="24">
        <v>0</v>
      </c>
      <c r="C18" s="25">
        <v>1</v>
      </c>
      <c r="D18" s="25">
        <v>1</v>
      </c>
      <c r="E18" t="s">
        <v>90</v>
      </c>
      <c r="F18" t="s">
        <v>95</v>
      </c>
      <c r="G18" t="s">
        <v>87</v>
      </c>
      <c r="H18">
        <f>1287-SUM(H10:H17)</f>
        <v>731</v>
      </c>
    </row>
    <row r="19" spans="1:8" x14ac:dyDescent="0.35">
      <c r="A19" s="23">
        <v>4</v>
      </c>
      <c r="B19" s="24">
        <v>0</v>
      </c>
      <c r="C19" s="25">
        <v>1</v>
      </c>
      <c r="D19" s="25">
        <v>1</v>
      </c>
      <c r="E19" t="s">
        <v>96</v>
      </c>
      <c r="F19" t="s">
        <v>97</v>
      </c>
      <c r="G19" t="s">
        <v>87</v>
      </c>
      <c r="H19">
        <v>1011</v>
      </c>
    </row>
    <row r="20" spans="1:8" x14ac:dyDescent="0.35">
      <c r="A20" s="23">
        <v>4</v>
      </c>
      <c r="B20" s="24">
        <v>0</v>
      </c>
      <c r="C20" s="25">
        <v>1</v>
      </c>
      <c r="D20" s="25">
        <v>1</v>
      </c>
      <c r="E20" t="s">
        <v>96</v>
      </c>
      <c r="F20" t="s">
        <v>104</v>
      </c>
      <c r="G20" t="s">
        <v>87</v>
      </c>
      <c r="H20">
        <v>229</v>
      </c>
    </row>
    <row r="21" spans="1:8" x14ac:dyDescent="0.35">
      <c r="A21" s="23">
        <v>4</v>
      </c>
      <c r="B21" s="24">
        <v>0</v>
      </c>
      <c r="C21" s="25">
        <v>1</v>
      </c>
      <c r="D21" s="25">
        <v>1</v>
      </c>
      <c r="E21" t="s">
        <v>96</v>
      </c>
      <c r="F21" t="s">
        <v>111</v>
      </c>
      <c r="G21" t="s">
        <v>87</v>
      </c>
      <c r="H21">
        <v>3</v>
      </c>
    </row>
    <row r="22" spans="1:8" x14ac:dyDescent="0.35">
      <c r="A22" s="23">
        <v>4</v>
      </c>
      <c r="B22" s="24">
        <v>0</v>
      </c>
      <c r="C22" s="25">
        <v>1</v>
      </c>
      <c r="D22" s="25">
        <v>1</v>
      </c>
      <c r="E22" t="s">
        <v>96</v>
      </c>
      <c r="F22" t="s">
        <v>106</v>
      </c>
      <c r="G22" t="s">
        <v>87</v>
      </c>
      <c r="H22">
        <v>5</v>
      </c>
    </row>
    <row r="23" spans="1:8" x14ac:dyDescent="0.35">
      <c r="A23" s="23">
        <v>4</v>
      </c>
      <c r="B23" s="24">
        <v>0</v>
      </c>
      <c r="C23" s="25">
        <v>1</v>
      </c>
      <c r="D23" s="25">
        <v>1</v>
      </c>
      <c r="E23" t="s">
        <v>96</v>
      </c>
      <c r="F23" t="s">
        <v>105</v>
      </c>
      <c r="G23" t="s">
        <v>87</v>
      </c>
      <c r="H23">
        <v>32</v>
      </c>
    </row>
    <row r="24" spans="1:8" x14ac:dyDescent="0.35">
      <c r="A24" s="23">
        <v>4</v>
      </c>
      <c r="B24" s="24">
        <v>0</v>
      </c>
      <c r="C24" s="25">
        <v>1</v>
      </c>
      <c r="D24" s="25">
        <v>1</v>
      </c>
      <c r="E24" t="s">
        <v>96</v>
      </c>
      <c r="F24" t="s">
        <v>110</v>
      </c>
      <c r="G24" t="s">
        <v>87</v>
      </c>
      <c r="H24">
        <v>1</v>
      </c>
    </row>
    <row r="25" spans="1:8" x14ac:dyDescent="0.35">
      <c r="A25" s="23">
        <v>4</v>
      </c>
      <c r="B25" s="24">
        <v>0</v>
      </c>
      <c r="C25" s="25">
        <v>1</v>
      </c>
      <c r="D25" s="25">
        <v>1</v>
      </c>
      <c r="E25" t="s">
        <v>96</v>
      </c>
      <c r="F25" t="s">
        <v>108</v>
      </c>
      <c r="G25" t="s">
        <v>87</v>
      </c>
      <c r="H25">
        <v>5</v>
      </c>
    </row>
    <row r="26" spans="1:8" x14ac:dyDescent="0.35">
      <c r="A26" s="23">
        <v>4</v>
      </c>
      <c r="B26" s="24">
        <v>0</v>
      </c>
      <c r="C26" s="25">
        <v>1</v>
      </c>
      <c r="D26" s="25">
        <v>1</v>
      </c>
      <c r="E26" t="s">
        <v>96</v>
      </c>
      <c r="F26" t="s">
        <v>107</v>
      </c>
      <c r="G26" t="s">
        <v>87</v>
      </c>
      <c r="H26">
        <v>1</v>
      </c>
    </row>
    <row r="27" spans="1:8" x14ac:dyDescent="0.35">
      <c r="A27" s="23">
        <v>4</v>
      </c>
      <c r="B27" s="24">
        <v>0</v>
      </c>
      <c r="C27" s="25">
        <v>1</v>
      </c>
      <c r="D27" s="25">
        <v>1</v>
      </c>
      <c r="E27" t="s">
        <v>163</v>
      </c>
      <c r="F27" t="s">
        <v>98</v>
      </c>
      <c r="G27" t="s">
        <v>87</v>
      </c>
      <c r="H27">
        <v>672</v>
      </c>
    </row>
    <row r="28" spans="1:8" x14ac:dyDescent="0.35">
      <c r="A28" s="23">
        <v>4</v>
      </c>
      <c r="B28" s="24">
        <v>0</v>
      </c>
      <c r="C28" s="25">
        <v>1</v>
      </c>
      <c r="D28" s="25">
        <v>1</v>
      </c>
      <c r="E28" t="s">
        <v>163</v>
      </c>
      <c r="F28" t="s">
        <v>99</v>
      </c>
      <c r="G28" t="s">
        <v>87</v>
      </c>
      <c r="H28">
        <v>615</v>
      </c>
    </row>
    <row r="29" spans="1:8" x14ac:dyDescent="0.35">
      <c r="A29" s="23">
        <v>4</v>
      </c>
      <c r="B29" s="24">
        <v>0</v>
      </c>
      <c r="C29" s="25">
        <v>1</v>
      </c>
      <c r="D29" s="25">
        <v>1</v>
      </c>
      <c r="E29" t="s">
        <v>100</v>
      </c>
      <c r="F29" t="s">
        <v>97</v>
      </c>
      <c r="G29" t="s">
        <v>87</v>
      </c>
      <c r="H29">
        <v>1011</v>
      </c>
    </row>
    <row r="30" spans="1:8" x14ac:dyDescent="0.35">
      <c r="A30" s="23">
        <v>4</v>
      </c>
      <c r="B30" s="24">
        <v>0</v>
      </c>
      <c r="C30" s="25">
        <v>1</v>
      </c>
      <c r="D30" s="25">
        <v>1</v>
      </c>
      <c r="E30" t="s">
        <v>100</v>
      </c>
      <c r="F30" t="s">
        <v>112</v>
      </c>
      <c r="G30" t="s">
        <v>87</v>
      </c>
      <c r="H30">
        <v>228</v>
      </c>
    </row>
    <row r="31" spans="1:8" x14ac:dyDescent="0.35">
      <c r="A31" s="23">
        <v>4</v>
      </c>
      <c r="B31" s="24">
        <v>0</v>
      </c>
      <c r="C31" s="25">
        <v>1</v>
      </c>
      <c r="D31" s="25">
        <v>1</v>
      </c>
      <c r="E31" t="s">
        <v>100</v>
      </c>
      <c r="F31" t="s">
        <v>113</v>
      </c>
      <c r="G31" t="s">
        <v>87</v>
      </c>
      <c r="H31">
        <v>34</v>
      </c>
    </row>
    <row r="32" spans="1:8" x14ac:dyDescent="0.35">
      <c r="A32" s="23">
        <v>4</v>
      </c>
      <c r="B32" s="24">
        <v>0</v>
      </c>
      <c r="C32" s="25">
        <v>1</v>
      </c>
      <c r="D32" s="25">
        <v>1</v>
      </c>
      <c r="E32" t="s">
        <v>100</v>
      </c>
      <c r="F32" t="s">
        <v>105</v>
      </c>
      <c r="G32" t="s">
        <v>87</v>
      </c>
      <c r="H32">
        <v>14</v>
      </c>
    </row>
    <row r="33" spans="1:8" x14ac:dyDescent="0.35">
      <c r="A33" s="23">
        <v>4</v>
      </c>
      <c r="B33" s="24">
        <v>0</v>
      </c>
      <c r="C33" s="25">
        <v>1</v>
      </c>
      <c r="D33" s="25" t="s">
        <v>83</v>
      </c>
      <c r="E33" t="s">
        <v>116</v>
      </c>
      <c r="F33" t="s">
        <v>130</v>
      </c>
      <c r="G33" t="s">
        <v>85</v>
      </c>
    </row>
    <row r="34" spans="1:8" x14ac:dyDescent="0.35">
      <c r="A34" s="23">
        <v>4</v>
      </c>
      <c r="B34" s="24">
        <v>0</v>
      </c>
      <c r="C34" s="25">
        <v>1</v>
      </c>
      <c r="D34" s="25" t="s">
        <v>83</v>
      </c>
      <c r="E34" t="s">
        <v>114</v>
      </c>
      <c r="F34" t="s">
        <v>131</v>
      </c>
      <c r="G34" t="s">
        <v>85</v>
      </c>
    </row>
    <row r="35" spans="1:8" x14ac:dyDescent="0.35">
      <c r="A35" s="23">
        <v>4</v>
      </c>
      <c r="B35" s="24">
        <v>0</v>
      </c>
      <c r="C35" s="25">
        <v>1</v>
      </c>
      <c r="D35" s="25" t="s">
        <v>83</v>
      </c>
      <c r="E35" s="25" t="s">
        <v>101</v>
      </c>
      <c r="F35" s="27" t="s">
        <v>102</v>
      </c>
      <c r="G35" t="s">
        <v>85</v>
      </c>
      <c r="H35" s="28"/>
    </row>
    <row r="36" spans="1:8" x14ac:dyDescent="0.35">
      <c r="A36" s="23">
        <v>4</v>
      </c>
      <c r="B36" s="25" t="s">
        <v>83</v>
      </c>
      <c r="C36" s="25">
        <v>1</v>
      </c>
      <c r="D36" s="25" t="s">
        <v>83</v>
      </c>
      <c r="E36" t="s">
        <v>125</v>
      </c>
      <c r="F36" s="33" t="s">
        <v>132</v>
      </c>
      <c r="G36" t="s">
        <v>85</v>
      </c>
    </row>
    <row r="37" spans="1:8" x14ac:dyDescent="0.35">
      <c r="A37" s="23">
        <v>4</v>
      </c>
      <c r="B37" s="25" t="s">
        <v>83</v>
      </c>
      <c r="C37" s="25">
        <v>1</v>
      </c>
      <c r="D37" s="25" t="s">
        <v>84</v>
      </c>
      <c r="E37" t="s">
        <v>174</v>
      </c>
      <c r="F37" t="s">
        <v>89</v>
      </c>
      <c r="G37" t="s">
        <v>87</v>
      </c>
      <c r="H37">
        <f>SUM(H38:H39)</f>
        <v>1460</v>
      </c>
    </row>
    <row r="38" spans="1:8" x14ac:dyDescent="0.35">
      <c r="A38" s="23">
        <v>4</v>
      </c>
      <c r="B38" s="25" t="s">
        <v>83</v>
      </c>
      <c r="C38" s="25">
        <v>1</v>
      </c>
      <c r="D38" s="25" t="s">
        <v>84</v>
      </c>
      <c r="E38" t="s">
        <v>175</v>
      </c>
      <c r="F38" t="s">
        <v>176</v>
      </c>
      <c r="G38" t="s">
        <v>87</v>
      </c>
      <c r="H38">
        <v>1383</v>
      </c>
    </row>
    <row r="39" spans="1:8" x14ac:dyDescent="0.35">
      <c r="A39" s="23">
        <v>4</v>
      </c>
      <c r="B39" s="25" t="s">
        <v>83</v>
      </c>
      <c r="C39" s="25">
        <v>1</v>
      </c>
      <c r="D39" s="25" t="s">
        <v>84</v>
      </c>
      <c r="E39" t="s">
        <v>175</v>
      </c>
      <c r="F39" t="s">
        <v>177</v>
      </c>
      <c r="G39" t="s">
        <v>87</v>
      </c>
      <c r="H39">
        <v>77</v>
      </c>
    </row>
    <row r="40" spans="1:8" x14ac:dyDescent="0.35">
      <c r="A40" s="23">
        <v>4</v>
      </c>
      <c r="B40" s="25" t="s">
        <v>83</v>
      </c>
      <c r="C40" s="25">
        <v>1</v>
      </c>
      <c r="D40" s="25" t="s">
        <v>84</v>
      </c>
      <c r="E40" t="s">
        <v>178</v>
      </c>
      <c r="F40" t="s">
        <v>28</v>
      </c>
      <c r="G40" t="s">
        <v>87</v>
      </c>
      <c r="H40">
        <v>670</v>
      </c>
    </row>
    <row r="41" spans="1:8" x14ac:dyDescent="0.35">
      <c r="A41" s="23">
        <v>4</v>
      </c>
      <c r="B41" s="25" t="s">
        <v>83</v>
      </c>
      <c r="C41" s="25">
        <v>1</v>
      </c>
      <c r="D41" s="25" t="s">
        <v>84</v>
      </c>
      <c r="E41" t="s">
        <v>178</v>
      </c>
      <c r="F41" t="s">
        <v>179</v>
      </c>
      <c r="G41" t="s">
        <v>87</v>
      </c>
      <c r="H41">
        <v>617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DE10E-6C2E-844C-8E78-080ADA399673}">
  <dimension ref="A1:H36"/>
  <sheetViews>
    <sheetView topLeftCell="D5" workbookViewId="0">
      <selection activeCell="C18" sqref="A18:XFD20"/>
    </sheetView>
  </sheetViews>
  <sheetFormatPr defaultColWidth="10.81640625" defaultRowHeight="14.5" x14ac:dyDescent="0.35"/>
  <cols>
    <col min="6" max="6" width="19.54296875" customWidth="1"/>
  </cols>
  <sheetData>
    <row r="1" spans="1:8" s="8" customFormat="1" ht="43.5" x14ac:dyDescent="0.35">
      <c r="A1" s="5" t="s">
        <v>33</v>
      </c>
      <c r="B1" s="6" t="s">
        <v>76</v>
      </c>
      <c r="C1" s="6" t="s">
        <v>77</v>
      </c>
      <c r="D1" s="6" t="s">
        <v>78</v>
      </c>
      <c r="E1" s="7" t="s">
        <v>79</v>
      </c>
      <c r="F1" s="7" t="s">
        <v>80</v>
      </c>
      <c r="G1" s="7" t="s">
        <v>81</v>
      </c>
      <c r="H1" s="7" t="s">
        <v>82</v>
      </c>
    </row>
    <row r="2" spans="1:8" x14ac:dyDescent="0.35">
      <c r="A2" s="23">
        <v>5</v>
      </c>
      <c r="B2" s="24">
        <v>0</v>
      </c>
      <c r="C2">
        <v>1</v>
      </c>
      <c r="D2" s="25">
        <v>1</v>
      </c>
      <c r="E2" t="s">
        <v>86</v>
      </c>
      <c r="F2" t="s">
        <v>193</v>
      </c>
      <c r="G2" t="s">
        <v>87</v>
      </c>
      <c r="H2">
        <v>28</v>
      </c>
    </row>
    <row r="3" spans="1:8" x14ac:dyDescent="0.35">
      <c r="A3" s="23">
        <v>5</v>
      </c>
      <c r="B3" s="24">
        <v>0</v>
      </c>
      <c r="C3">
        <v>1</v>
      </c>
      <c r="D3" s="25">
        <v>1</v>
      </c>
      <c r="E3" t="s">
        <v>86</v>
      </c>
      <c r="F3" t="s">
        <v>103</v>
      </c>
      <c r="G3" t="s">
        <v>87</v>
      </c>
      <c r="H3">
        <v>23</v>
      </c>
    </row>
    <row r="4" spans="1:8" x14ac:dyDescent="0.35">
      <c r="A4" s="23">
        <v>5</v>
      </c>
      <c r="B4" s="24">
        <v>0</v>
      </c>
      <c r="C4">
        <v>1</v>
      </c>
      <c r="D4" s="25">
        <v>1</v>
      </c>
      <c r="E4" t="s">
        <v>86</v>
      </c>
      <c r="F4" t="s">
        <v>194</v>
      </c>
      <c r="G4" t="s">
        <v>87</v>
      </c>
      <c r="H4">
        <v>9</v>
      </c>
    </row>
    <row r="5" spans="1:8" x14ac:dyDescent="0.35">
      <c r="A5" s="23">
        <v>5</v>
      </c>
      <c r="B5" s="24">
        <v>0</v>
      </c>
      <c r="C5">
        <v>1</v>
      </c>
      <c r="D5" s="25">
        <v>1</v>
      </c>
      <c r="E5" t="s">
        <v>86</v>
      </c>
      <c r="F5" t="s">
        <v>195</v>
      </c>
      <c r="G5" t="s">
        <v>87</v>
      </c>
      <c r="H5">
        <v>4</v>
      </c>
    </row>
    <row r="6" spans="1:8" x14ac:dyDescent="0.35">
      <c r="A6" s="23">
        <v>5</v>
      </c>
      <c r="B6" s="24">
        <v>0</v>
      </c>
      <c r="C6">
        <v>1</v>
      </c>
      <c r="D6" s="25">
        <v>1</v>
      </c>
      <c r="E6" t="s">
        <v>86</v>
      </c>
      <c r="F6" t="s">
        <v>196</v>
      </c>
      <c r="G6" t="s">
        <v>87</v>
      </c>
      <c r="H6">
        <v>3</v>
      </c>
    </row>
    <row r="7" spans="1:8" x14ac:dyDescent="0.35">
      <c r="A7" s="23">
        <v>5</v>
      </c>
      <c r="B7" s="24">
        <v>0</v>
      </c>
      <c r="C7">
        <v>1</v>
      </c>
      <c r="D7" s="25">
        <v>1</v>
      </c>
      <c r="E7" t="s">
        <v>86</v>
      </c>
      <c r="F7" t="s">
        <v>197</v>
      </c>
      <c r="G7" t="s">
        <v>87</v>
      </c>
      <c r="H7">
        <v>2</v>
      </c>
    </row>
    <row r="8" spans="1:8" x14ac:dyDescent="0.35">
      <c r="A8" s="23">
        <v>5</v>
      </c>
      <c r="B8" s="24">
        <v>0</v>
      </c>
      <c r="C8">
        <v>1</v>
      </c>
      <c r="D8" s="25">
        <v>1</v>
      </c>
      <c r="E8" t="s">
        <v>86</v>
      </c>
      <c r="F8" t="s">
        <v>198</v>
      </c>
      <c r="G8" t="s">
        <v>87</v>
      </c>
      <c r="H8">
        <v>2</v>
      </c>
    </row>
    <row r="9" spans="1:8" x14ac:dyDescent="0.35">
      <c r="A9" s="23">
        <v>5</v>
      </c>
      <c r="B9" s="24">
        <v>0</v>
      </c>
      <c r="C9">
        <v>1</v>
      </c>
      <c r="D9" s="25">
        <v>1</v>
      </c>
      <c r="E9" t="s">
        <v>86</v>
      </c>
      <c r="F9" t="s">
        <v>199</v>
      </c>
      <c r="G9" t="s">
        <v>87</v>
      </c>
      <c r="H9">
        <v>2</v>
      </c>
    </row>
    <row r="10" spans="1:8" x14ac:dyDescent="0.35">
      <c r="A10" s="23">
        <v>5</v>
      </c>
      <c r="B10" s="24">
        <v>0</v>
      </c>
      <c r="C10">
        <v>1</v>
      </c>
      <c r="D10" s="25">
        <v>1</v>
      </c>
      <c r="E10" t="s">
        <v>86</v>
      </c>
      <c r="F10" t="s">
        <v>200</v>
      </c>
      <c r="G10" t="s">
        <v>87</v>
      </c>
      <c r="H10">
        <v>2</v>
      </c>
    </row>
    <row r="11" spans="1:8" x14ac:dyDescent="0.35">
      <c r="A11" s="23">
        <v>5</v>
      </c>
      <c r="B11" s="24">
        <v>0</v>
      </c>
      <c r="C11">
        <v>1</v>
      </c>
      <c r="D11" s="25">
        <v>1</v>
      </c>
      <c r="E11" t="s">
        <v>86</v>
      </c>
      <c r="F11" t="s">
        <v>201</v>
      </c>
      <c r="G11" t="s">
        <v>87</v>
      </c>
      <c r="H11">
        <v>1</v>
      </c>
    </row>
    <row r="12" spans="1:8" x14ac:dyDescent="0.35">
      <c r="A12" s="23">
        <v>5</v>
      </c>
      <c r="B12" s="24">
        <v>0</v>
      </c>
      <c r="C12">
        <v>1</v>
      </c>
      <c r="D12" s="25">
        <v>1</v>
      </c>
      <c r="E12" t="s">
        <v>86</v>
      </c>
      <c r="F12" t="s">
        <v>109</v>
      </c>
      <c r="G12" t="s">
        <v>87</v>
      </c>
      <c r="H12">
        <f>185-SUM(H2:H11)</f>
        <v>109</v>
      </c>
    </row>
    <row r="13" spans="1:8" x14ac:dyDescent="0.35">
      <c r="A13" s="23">
        <v>5</v>
      </c>
      <c r="B13" s="24">
        <v>0</v>
      </c>
      <c r="C13">
        <v>1</v>
      </c>
      <c r="D13" s="25">
        <v>1</v>
      </c>
      <c r="E13" t="s">
        <v>88</v>
      </c>
      <c r="F13" s="26" t="s">
        <v>89</v>
      </c>
      <c r="G13" t="s">
        <v>87</v>
      </c>
      <c r="H13">
        <v>185</v>
      </c>
    </row>
    <row r="14" spans="1:8" x14ac:dyDescent="0.35">
      <c r="A14" s="23">
        <v>5</v>
      </c>
      <c r="B14" s="24">
        <v>0</v>
      </c>
      <c r="C14" s="25">
        <v>1</v>
      </c>
      <c r="D14" s="25">
        <v>1</v>
      </c>
      <c r="E14" t="s">
        <v>90</v>
      </c>
      <c r="F14" t="s">
        <v>91</v>
      </c>
      <c r="G14" t="s">
        <v>87</v>
      </c>
      <c r="H14">
        <v>6</v>
      </c>
    </row>
    <row r="15" spans="1:8" x14ac:dyDescent="0.35">
      <c r="A15" s="23">
        <v>5</v>
      </c>
      <c r="B15" s="24">
        <v>0</v>
      </c>
      <c r="C15" s="25">
        <v>1</v>
      </c>
      <c r="D15" s="25">
        <v>1</v>
      </c>
      <c r="E15" t="s">
        <v>90</v>
      </c>
      <c r="F15" t="s">
        <v>92</v>
      </c>
      <c r="G15" t="s">
        <v>87</v>
      </c>
      <c r="H15">
        <v>4</v>
      </c>
    </row>
    <row r="16" spans="1:8" x14ac:dyDescent="0.35">
      <c r="A16" s="23">
        <v>5</v>
      </c>
      <c r="B16" s="24">
        <v>0</v>
      </c>
      <c r="C16" s="25">
        <v>1</v>
      </c>
      <c r="D16" s="25">
        <v>1</v>
      </c>
      <c r="E16" t="s">
        <v>90</v>
      </c>
      <c r="F16" t="s">
        <v>93</v>
      </c>
      <c r="G16" t="s">
        <v>87</v>
      </c>
      <c r="H16">
        <v>2</v>
      </c>
    </row>
    <row r="17" spans="1:8" x14ac:dyDescent="0.35">
      <c r="A17" s="23">
        <v>5</v>
      </c>
      <c r="B17" s="24">
        <v>0</v>
      </c>
      <c r="C17" s="25">
        <v>1</v>
      </c>
      <c r="D17" s="25">
        <v>1</v>
      </c>
      <c r="E17" t="s">
        <v>90</v>
      </c>
      <c r="F17" t="s">
        <v>94</v>
      </c>
      <c r="G17" t="s">
        <v>87</v>
      </c>
      <c r="H17">
        <v>13</v>
      </c>
    </row>
    <row r="18" spans="1:8" x14ac:dyDescent="0.35">
      <c r="A18" s="23">
        <v>5</v>
      </c>
      <c r="B18" s="24">
        <v>0</v>
      </c>
      <c r="C18" s="25">
        <v>1</v>
      </c>
      <c r="D18" s="25">
        <v>1</v>
      </c>
      <c r="E18" t="s">
        <v>90</v>
      </c>
      <c r="F18" t="s">
        <v>217</v>
      </c>
      <c r="G18" t="s">
        <v>87</v>
      </c>
      <c r="H18">
        <v>3</v>
      </c>
    </row>
    <row r="19" spans="1:8" x14ac:dyDescent="0.35">
      <c r="A19" s="23">
        <v>5</v>
      </c>
      <c r="B19" s="24">
        <v>0</v>
      </c>
      <c r="C19" s="25">
        <v>1</v>
      </c>
      <c r="D19" s="25">
        <v>1</v>
      </c>
      <c r="E19" t="s">
        <v>90</v>
      </c>
      <c r="F19" t="s">
        <v>224</v>
      </c>
      <c r="G19" t="s">
        <v>87</v>
      </c>
      <c r="H19">
        <v>5</v>
      </c>
    </row>
    <row r="20" spans="1:8" x14ac:dyDescent="0.35">
      <c r="A20" s="23">
        <v>5</v>
      </c>
      <c r="B20" s="24">
        <v>0</v>
      </c>
      <c r="C20" s="25">
        <v>1</v>
      </c>
      <c r="D20" s="25">
        <v>1</v>
      </c>
      <c r="E20" t="s">
        <v>90</v>
      </c>
      <c r="F20" t="s">
        <v>225</v>
      </c>
      <c r="G20" t="s">
        <v>87</v>
      </c>
      <c r="H20">
        <v>4</v>
      </c>
    </row>
    <row r="21" spans="1:8" x14ac:dyDescent="0.35">
      <c r="A21" s="23">
        <v>5</v>
      </c>
      <c r="B21" s="24">
        <v>0</v>
      </c>
      <c r="C21" s="25">
        <v>1</v>
      </c>
      <c r="D21" s="25">
        <v>1</v>
      </c>
      <c r="E21" t="s">
        <v>90</v>
      </c>
      <c r="F21" t="s">
        <v>95</v>
      </c>
      <c r="G21" t="s">
        <v>87</v>
      </c>
      <c r="H21">
        <f>185-SUM(H14:H20)</f>
        <v>148</v>
      </c>
    </row>
    <row r="22" spans="1:8" x14ac:dyDescent="0.35">
      <c r="A22" s="23">
        <v>5</v>
      </c>
      <c r="B22" s="24">
        <v>0</v>
      </c>
      <c r="C22" s="25">
        <v>1</v>
      </c>
      <c r="D22" s="25">
        <v>1</v>
      </c>
      <c r="E22" t="s">
        <v>96</v>
      </c>
      <c r="F22" t="s">
        <v>104</v>
      </c>
      <c r="G22" t="s">
        <v>87</v>
      </c>
      <c r="H22">
        <v>71</v>
      </c>
    </row>
    <row r="23" spans="1:8" x14ac:dyDescent="0.35">
      <c r="A23" s="23">
        <v>5</v>
      </c>
      <c r="B23" s="24">
        <v>0</v>
      </c>
      <c r="C23" s="25">
        <v>1</v>
      </c>
      <c r="D23" s="25">
        <v>1</v>
      </c>
      <c r="E23" t="s">
        <v>96</v>
      </c>
      <c r="F23" t="s">
        <v>105</v>
      </c>
      <c r="G23" t="s">
        <v>87</v>
      </c>
      <c r="H23">
        <v>104</v>
      </c>
    </row>
    <row r="24" spans="1:8" x14ac:dyDescent="0.35">
      <c r="A24" s="23">
        <v>5</v>
      </c>
      <c r="B24" s="24">
        <v>0</v>
      </c>
      <c r="C24" s="25">
        <v>1</v>
      </c>
      <c r="D24" s="25">
        <v>1</v>
      </c>
      <c r="E24" t="s">
        <v>96</v>
      </c>
      <c r="F24" t="s">
        <v>106</v>
      </c>
      <c r="G24" t="s">
        <v>87</v>
      </c>
      <c r="H24">
        <v>3</v>
      </c>
    </row>
    <row r="25" spans="1:8" x14ac:dyDescent="0.35">
      <c r="A25" s="23">
        <v>5</v>
      </c>
      <c r="B25" s="24">
        <v>0</v>
      </c>
      <c r="C25" s="25">
        <v>1</v>
      </c>
      <c r="D25" s="25">
        <v>1</v>
      </c>
      <c r="E25" t="s">
        <v>96</v>
      </c>
      <c r="F25" t="s">
        <v>108</v>
      </c>
      <c r="G25" t="s">
        <v>87</v>
      </c>
      <c r="H25">
        <v>7</v>
      </c>
    </row>
    <row r="26" spans="1:8" x14ac:dyDescent="0.35">
      <c r="A26" s="23">
        <v>5</v>
      </c>
      <c r="B26" s="24">
        <v>0</v>
      </c>
      <c r="C26" s="25">
        <v>1</v>
      </c>
      <c r="D26" s="25">
        <v>1</v>
      </c>
      <c r="E26" t="s">
        <v>163</v>
      </c>
      <c r="F26" t="s">
        <v>98</v>
      </c>
      <c r="G26" t="s">
        <v>87</v>
      </c>
      <c r="H26">
        <v>85</v>
      </c>
    </row>
    <row r="27" spans="1:8" x14ac:dyDescent="0.35">
      <c r="A27" s="23">
        <v>5</v>
      </c>
      <c r="B27" s="24">
        <v>0</v>
      </c>
      <c r="C27" s="25">
        <v>1</v>
      </c>
      <c r="D27" s="25">
        <v>1</v>
      </c>
      <c r="E27" t="s">
        <v>163</v>
      </c>
      <c r="F27" t="s">
        <v>99</v>
      </c>
      <c r="G27" t="s">
        <v>87</v>
      </c>
      <c r="H27">
        <v>100</v>
      </c>
    </row>
    <row r="28" spans="1:8" x14ac:dyDescent="0.35">
      <c r="A28" s="23">
        <v>5</v>
      </c>
      <c r="B28" s="24">
        <v>0</v>
      </c>
      <c r="C28" s="25">
        <v>1</v>
      </c>
      <c r="D28" s="25">
        <v>1</v>
      </c>
      <c r="E28" t="s">
        <v>100</v>
      </c>
      <c r="F28" t="s">
        <v>112</v>
      </c>
      <c r="G28" t="s">
        <v>87</v>
      </c>
      <c r="H28">
        <v>81</v>
      </c>
    </row>
    <row r="29" spans="1:8" x14ac:dyDescent="0.35">
      <c r="A29" s="23">
        <v>5</v>
      </c>
      <c r="B29" s="24">
        <v>0</v>
      </c>
      <c r="C29" s="25">
        <v>1</v>
      </c>
      <c r="D29" s="25">
        <v>1</v>
      </c>
      <c r="E29" t="s">
        <v>100</v>
      </c>
      <c r="F29" t="s">
        <v>105</v>
      </c>
      <c r="G29" t="s">
        <v>87</v>
      </c>
      <c r="H29">
        <v>104</v>
      </c>
    </row>
    <row r="30" spans="1:8" x14ac:dyDescent="0.35">
      <c r="A30">
        <v>5</v>
      </c>
      <c r="B30" s="24">
        <v>0</v>
      </c>
      <c r="C30">
        <v>1</v>
      </c>
      <c r="D30" s="25" t="s">
        <v>83</v>
      </c>
      <c r="E30" t="s">
        <v>116</v>
      </c>
      <c r="F30" t="s">
        <v>133</v>
      </c>
      <c r="G30" t="s">
        <v>85</v>
      </c>
    </row>
    <row r="31" spans="1:8" x14ac:dyDescent="0.35">
      <c r="A31" s="23">
        <v>5</v>
      </c>
      <c r="B31" s="24">
        <v>0</v>
      </c>
      <c r="C31">
        <v>1</v>
      </c>
      <c r="D31" s="25" t="s">
        <v>83</v>
      </c>
      <c r="E31" s="25" t="s">
        <v>101</v>
      </c>
      <c r="F31" s="27" t="s">
        <v>102</v>
      </c>
      <c r="G31" t="s">
        <v>85</v>
      </c>
      <c r="H31" s="28"/>
    </row>
    <row r="32" spans="1:8" x14ac:dyDescent="0.35">
      <c r="A32" s="23">
        <v>5</v>
      </c>
      <c r="B32" s="25" t="s">
        <v>83</v>
      </c>
      <c r="C32">
        <v>1</v>
      </c>
      <c r="D32" s="25" t="s">
        <v>83</v>
      </c>
      <c r="E32" t="s">
        <v>125</v>
      </c>
      <c r="F32" s="33" t="s">
        <v>134</v>
      </c>
      <c r="G32" t="s">
        <v>85</v>
      </c>
    </row>
    <row r="33" spans="1:8" x14ac:dyDescent="0.35">
      <c r="A33" s="23">
        <v>5</v>
      </c>
      <c r="B33" s="25" t="s">
        <v>83</v>
      </c>
      <c r="C33">
        <v>1</v>
      </c>
      <c r="D33" s="25" t="s">
        <v>84</v>
      </c>
      <c r="E33" t="s">
        <v>174</v>
      </c>
      <c r="F33" t="s">
        <v>89</v>
      </c>
      <c r="G33" t="s">
        <v>87</v>
      </c>
      <c r="H33">
        <f>SUM(H34:H34)</f>
        <v>183</v>
      </c>
    </row>
    <row r="34" spans="1:8" x14ac:dyDescent="0.35">
      <c r="A34" s="23">
        <v>5</v>
      </c>
      <c r="B34" s="25" t="s">
        <v>83</v>
      </c>
      <c r="C34">
        <v>1</v>
      </c>
      <c r="D34" s="25" t="s">
        <v>84</v>
      </c>
      <c r="E34" t="s">
        <v>175</v>
      </c>
      <c r="F34" t="s">
        <v>176</v>
      </c>
      <c r="G34" t="s">
        <v>87</v>
      </c>
      <c r="H34">
        <v>183</v>
      </c>
    </row>
    <row r="35" spans="1:8" x14ac:dyDescent="0.35">
      <c r="A35" s="23">
        <v>5</v>
      </c>
      <c r="B35" s="25" t="s">
        <v>83</v>
      </c>
      <c r="C35">
        <v>1</v>
      </c>
      <c r="D35" s="25" t="s">
        <v>84</v>
      </c>
      <c r="E35" t="s">
        <v>178</v>
      </c>
      <c r="F35" t="s">
        <v>28</v>
      </c>
      <c r="G35" t="s">
        <v>87</v>
      </c>
      <c r="H35">
        <v>0</v>
      </c>
    </row>
    <row r="36" spans="1:8" x14ac:dyDescent="0.35">
      <c r="A36" s="23">
        <v>5</v>
      </c>
      <c r="B36" s="25" t="s">
        <v>83</v>
      </c>
      <c r="C36">
        <v>1</v>
      </c>
      <c r="D36" s="25" t="s">
        <v>84</v>
      </c>
      <c r="E36" t="s">
        <v>178</v>
      </c>
      <c r="F36" t="s">
        <v>179</v>
      </c>
      <c r="G36" t="s">
        <v>87</v>
      </c>
      <c r="H36">
        <v>185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DC266-98B6-DA41-AD20-5DFE42AC57E1}">
  <dimension ref="A1:H34"/>
  <sheetViews>
    <sheetView topLeftCell="D1" workbookViewId="0">
      <selection activeCell="K16" sqref="K16"/>
    </sheetView>
  </sheetViews>
  <sheetFormatPr defaultColWidth="10.81640625" defaultRowHeight="14.5" x14ac:dyDescent="0.35"/>
  <cols>
    <col min="6" max="6" width="19.453125" customWidth="1"/>
  </cols>
  <sheetData>
    <row r="1" spans="1:8" s="8" customFormat="1" ht="43.5" x14ac:dyDescent="0.35">
      <c r="A1" s="5" t="s">
        <v>33</v>
      </c>
      <c r="B1" s="6" t="s">
        <v>76</v>
      </c>
      <c r="C1" s="6" t="s">
        <v>77</v>
      </c>
      <c r="D1" s="6" t="s">
        <v>78</v>
      </c>
      <c r="E1" s="7" t="s">
        <v>79</v>
      </c>
      <c r="F1" s="7" t="s">
        <v>80</v>
      </c>
      <c r="G1" s="7" t="s">
        <v>81</v>
      </c>
      <c r="H1" s="7" t="s">
        <v>82</v>
      </c>
    </row>
    <row r="2" spans="1:8" x14ac:dyDescent="0.35">
      <c r="A2" s="23">
        <v>6</v>
      </c>
      <c r="B2" s="24">
        <v>0</v>
      </c>
      <c r="C2">
        <v>1</v>
      </c>
      <c r="D2" s="25">
        <v>1</v>
      </c>
      <c r="E2" t="s">
        <v>88</v>
      </c>
      <c r="F2" s="26" t="s">
        <v>89</v>
      </c>
      <c r="G2" t="s">
        <v>87</v>
      </c>
      <c r="H2">
        <v>1777</v>
      </c>
    </row>
    <row r="3" spans="1:8" x14ac:dyDescent="0.35">
      <c r="A3" s="23">
        <v>6</v>
      </c>
      <c r="B3" s="24">
        <v>0</v>
      </c>
      <c r="C3" s="25">
        <v>1</v>
      </c>
      <c r="D3" s="25">
        <v>1</v>
      </c>
      <c r="E3" t="s">
        <v>86</v>
      </c>
      <c r="F3" t="s">
        <v>135</v>
      </c>
      <c r="G3" t="s">
        <v>87</v>
      </c>
      <c r="H3">
        <v>61</v>
      </c>
    </row>
    <row r="4" spans="1:8" x14ac:dyDescent="0.35">
      <c r="A4" s="23">
        <v>6</v>
      </c>
      <c r="B4" s="24">
        <v>0</v>
      </c>
      <c r="C4" s="25">
        <v>1</v>
      </c>
      <c r="D4" s="25">
        <v>1</v>
      </c>
      <c r="E4" t="s">
        <v>86</v>
      </c>
      <c r="F4" t="s">
        <v>202</v>
      </c>
      <c r="G4" t="s">
        <v>87</v>
      </c>
      <c r="H4">
        <v>63</v>
      </c>
    </row>
    <row r="5" spans="1:8" x14ac:dyDescent="0.35">
      <c r="A5" s="23">
        <v>6</v>
      </c>
      <c r="B5" s="24">
        <v>0</v>
      </c>
      <c r="C5" s="25">
        <v>1</v>
      </c>
      <c r="D5" s="25">
        <v>1</v>
      </c>
      <c r="E5" t="s">
        <v>86</v>
      </c>
      <c r="F5" t="s">
        <v>203</v>
      </c>
      <c r="G5" t="s">
        <v>87</v>
      </c>
      <c r="H5">
        <v>64</v>
      </c>
    </row>
    <row r="6" spans="1:8" x14ac:dyDescent="0.35">
      <c r="A6" s="23">
        <v>6</v>
      </c>
      <c r="B6" s="24">
        <v>0</v>
      </c>
      <c r="C6" s="25">
        <v>1</v>
      </c>
      <c r="D6" s="25">
        <v>1</v>
      </c>
      <c r="E6" t="s">
        <v>86</v>
      </c>
      <c r="F6" t="s">
        <v>136</v>
      </c>
      <c r="G6" t="s">
        <v>87</v>
      </c>
      <c r="H6">
        <v>70</v>
      </c>
    </row>
    <row r="7" spans="1:8" x14ac:dyDescent="0.35">
      <c r="A7" s="23">
        <v>6</v>
      </c>
      <c r="B7" s="24">
        <v>0</v>
      </c>
      <c r="C7" s="25">
        <v>1</v>
      </c>
      <c r="D7" s="25">
        <v>1</v>
      </c>
      <c r="E7" t="s">
        <v>86</v>
      </c>
      <c r="F7" t="s">
        <v>137</v>
      </c>
      <c r="G7" t="s">
        <v>87</v>
      </c>
      <c r="H7">
        <v>71</v>
      </c>
    </row>
    <row r="8" spans="1:8" x14ac:dyDescent="0.35">
      <c r="A8" s="23">
        <v>6</v>
      </c>
      <c r="B8" s="24">
        <v>0</v>
      </c>
      <c r="C8" s="25">
        <v>1</v>
      </c>
      <c r="D8" s="25">
        <v>1</v>
      </c>
      <c r="E8" t="s">
        <v>86</v>
      </c>
      <c r="F8" t="s">
        <v>138</v>
      </c>
      <c r="G8" t="s">
        <v>87</v>
      </c>
      <c r="H8">
        <v>82</v>
      </c>
    </row>
    <row r="9" spans="1:8" x14ac:dyDescent="0.35">
      <c r="A9" s="23">
        <v>6</v>
      </c>
      <c r="B9" s="24">
        <v>0</v>
      </c>
      <c r="C9" s="25">
        <v>1</v>
      </c>
      <c r="D9" s="25">
        <v>1</v>
      </c>
      <c r="E9" t="s">
        <v>86</v>
      </c>
      <c r="F9" t="s">
        <v>139</v>
      </c>
      <c r="G9" t="s">
        <v>87</v>
      </c>
      <c r="H9">
        <v>93</v>
      </c>
    </row>
    <row r="10" spans="1:8" x14ac:dyDescent="0.35">
      <c r="A10" s="23">
        <v>6</v>
      </c>
      <c r="B10" s="24">
        <v>0</v>
      </c>
      <c r="C10" s="25">
        <v>1</v>
      </c>
      <c r="D10" s="25">
        <v>1</v>
      </c>
      <c r="E10" t="s">
        <v>86</v>
      </c>
      <c r="F10" t="s">
        <v>140</v>
      </c>
      <c r="G10" t="s">
        <v>87</v>
      </c>
      <c r="H10">
        <v>103</v>
      </c>
    </row>
    <row r="11" spans="1:8" x14ac:dyDescent="0.35">
      <c r="A11" s="23">
        <v>6</v>
      </c>
      <c r="B11" s="24">
        <v>0</v>
      </c>
      <c r="C11" s="25">
        <v>1</v>
      </c>
      <c r="D11" s="25">
        <v>1</v>
      </c>
      <c r="E11" t="s">
        <v>86</v>
      </c>
      <c r="F11" t="s">
        <v>141</v>
      </c>
      <c r="G11" t="s">
        <v>87</v>
      </c>
      <c r="H11">
        <v>104</v>
      </c>
    </row>
    <row r="12" spans="1:8" x14ac:dyDescent="0.35">
      <c r="A12" s="23">
        <v>6</v>
      </c>
      <c r="B12" s="24">
        <v>0</v>
      </c>
      <c r="C12" s="25">
        <v>1</v>
      </c>
      <c r="D12" s="25">
        <v>1</v>
      </c>
      <c r="E12" t="s">
        <v>86</v>
      </c>
      <c r="F12" t="s">
        <v>142</v>
      </c>
      <c r="G12" t="s">
        <v>87</v>
      </c>
      <c r="H12">
        <v>146</v>
      </c>
    </row>
    <row r="13" spans="1:8" x14ac:dyDescent="0.35">
      <c r="A13" s="23">
        <v>6</v>
      </c>
      <c r="B13" s="24">
        <v>0</v>
      </c>
      <c r="C13" s="25">
        <v>1</v>
      </c>
      <c r="D13" s="25">
        <v>1</v>
      </c>
      <c r="E13" t="s">
        <v>86</v>
      </c>
      <c r="F13" t="s">
        <v>109</v>
      </c>
      <c r="G13" t="s">
        <v>87</v>
      </c>
      <c r="H13">
        <f>1777-SUM(H3:H12)</f>
        <v>920</v>
      </c>
    </row>
    <row r="14" spans="1:8" x14ac:dyDescent="0.35">
      <c r="A14" s="23">
        <v>6</v>
      </c>
      <c r="B14" s="24">
        <v>0</v>
      </c>
      <c r="C14" s="25">
        <v>1</v>
      </c>
      <c r="D14" s="25">
        <v>1</v>
      </c>
      <c r="E14" t="s">
        <v>90</v>
      </c>
      <c r="F14" t="s">
        <v>91</v>
      </c>
      <c r="G14" t="s">
        <v>87</v>
      </c>
      <c r="H14">
        <v>799</v>
      </c>
    </row>
    <row r="15" spans="1:8" x14ac:dyDescent="0.35">
      <c r="A15" s="23">
        <v>6</v>
      </c>
      <c r="B15" s="24">
        <v>0</v>
      </c>
      <c r="C15" s="25">
        <v>1</v>
      </c>
      <c r="D15" s="25">
        <v>1</v>
      </c>
      <c r="E15" t="s">
        <v>90</v>
      </c>
      <c r="F15" t="s">
        <v>92</v>
      </c>
      <c r="G15" t="s">
        <v>87</v>
      </c>
      <c r="H15">
        <v>327</v>
      </c>
    </row>
    <row r="16" spans="1:8" x14ac:dyDescent="0.35">
      <c r="A16" s="23">
        <v>6</v>
      </c>
      <c r="B16" s="24">
        <v>0</v>
      </c>
      <c r="C16" s="25">
        <v>1</v>
      </c>
      <c r="D16" s="25">
        <v>1</v>
      </c>
      <c r="E16" t="s">
        <v>90</v>
      </c>
      <c r="F16" t="s">
        <v>93</v>
      </c>
      <c r="G16" t="s">
        <v>87</v>
      </c>
      <c r="H16">
        <v>247</v>
      </c>
    </row>
    <row r="17" spans="1:8" x14ac:dyDescent="0.35">
      <c r="A17" s="23">
        <v>6</v>
      </c>
      <c r="B17" s="24">
        <v>0</v>
      </c>
      <c r="C17" s="25">
        <v>1</v>
      </c>
      <c r="D17" s="25">
        <v>1</v>
      </c>
      <c r="E17" t="s">
        <v>90</v>
      </c>
      <c r="F17" t="s">
        <v>94</v>
      </c>
      <c r="G17" t="s">
        <v>87</v>
      </c>
      <c r="H17">
        <v>56</v>
      </c>
    </row>
    <row r="18" spans="1:8" x14ac:dyDescent="0.35">
      <c r="A18" s="23">
        <v>6</v>
      </c>
      <c r="B18" s="24">
        <v>0</v>
      </c>
      <c r="C18" s="25">
        <v>1</v>
      </c>
      <c r="D18" s="25">
        <v>1</v>
      </c>
      <c r="E18" t="s">
        <v>90</v>
      </c>
      <c r="F18" t="s">
        <v>95</v>
      </c>
      <c r="G18" t="s">
        <v>87</v>
      </c>
      <c r="H18">
        <f>1777-SUM(H14:H17)</f>
        <v>348</v>
      </c>
    </row>
    <row r="19" spans="1:8" x14ac:dyDescent="0.35">
      <c r="A19" s="23">
        <v>6</v>
      </c>
      <c r="B19" s="24">
        <v>0</v>
      </c>
      <c r="C19" s="25">
        <v>1</v>
      </c>
      <c r="D19" s="25">
        <v>1</v>
      </c>
      <c r="E19" t="s">
        <v>96</v>
      </c>
      <c r="F19" t="s">
        <v>104</v>
      </c>
      <c r="G19" t="s">
        <v>87</v>
      </c>
      <c r="H19">
        <v>1061</v>
      </c>
    </row>
    <row r="20" spans="1:8" x14ac:dyDescent="0.35">
      <c r="A20" s="23">
        <v>6</v>
      </c>
      <c r="B20" s="24">
        <v>0</v>
      </c>
      <c r="C20" s="25">
        <v>1</v>
      </c>
      <c r="D20" s="25">
        <v>1</v>
      </c>
      <c r="E20" t="s">
        <v>96</v>
      </c>
      <c r="F20" t="s">
        <v>105</v>
      </c>
      <c r="G20" t="s">
        <v>87</v>
      </c>
      <c r="H20">
        <v>324</v>
      </c>
    </row>
    <row r="21" spans="1:8" x14ac:dyDescent="0.35">
      <c r="A21" s="23">
        <v>6</v>
      </c>
      <c r="B21" s="24">
        <v>0</v>
      </c>
      <c r="C21" s="25">
        <v>1</v>
      </c>
      <c r="D21" s="25">
        <v>1</v>
      </c>
      <c r="E21" t="s">
        <v>96</v>
      </c>
      <c r="F21" t="s">
        <v>106</v>
      </c>
      <c r="G21" t="s">
        <v>87</v>
      </c>
      <c r="H21">
        <v>25</v>
      </c>
    </row>
    <row r="22" spans="1:8" x14ac:dyDescent="0.35">
      <c r="A22" s="23">
        <v>6</v>
      </c>
      <c r="B22" s="24">
        <v>0</v>
      </c>
      <c r="C22" s="25">
        <v>1</v>
      </c>
      <c r="D22" s="25">
        <v>1</v>
      </c>
      <c r="E22" t="s">
        <v>96</v>
      </c>
      <c r="F22" t="s">
        <v>108</v>
      </c>
      <c r="G22" t="s">
        <v>87</v>
      </c>
      <c r="H22">
        <v>309</v>
      </c>
    </row>
    <row r="23" spans="1:8" x14ac:dyDescent="0.35">
      <c r="A23" s="23">
        <v>6</v>
      </c>
      <c r="B23" s="24">
        <v>0</v>
      </c>
      <c r="C23" s="25">
        <v>1</v>
      </c>
      <c r="D23" s="25">
        <v>1</v>
      </c>
      <c r="E23" t="s">
        <v>96</v>
      </c>
      <c r="F23" t="s">
        <v>109</v>
      </c>
      <c r="G23" t="s">
        <v>87</v>
      </c>
      <c r="H23">
        <v>49</v>
      </c>
    </row>
    <row r="24" spans="1:8" x14ac:dyDescent="0.35">
      <c r="A24" s="23">
        <v>6</v>
      </c>
      <c r="B24" s="24">
        <v>0</v>
      </c>
      <c r="C24" s="25">
        <v>1</v>
      </c>
      <c r="D24" s="25">
        <v>1</v>
      </c>
      <c r="E24" t="s">
        <v>96</v>
      </c>
      <c r="F24" t="s">
        <v>111</v>
      </c>
      <c r="G24" t="s">
        <v>87</v>
      </c>
      <c r="H24">
        <v>6</v>
      </c>
    </row>
    <row r="25" spans="1:8" x14ac:dyDescent="0.35">
      <c r="A25" s="23">
        <v>6</v>
      </c>
      <c r="B25" s="24">
        <v>0</v>
      </c>
      <c r="C25" s="25">
        <v>1</v>
      </c>
      <c r="D25" s="25">
        <v>1</v>
      </c>
      <c r="E25" t="s">
        <v>163</v>
      </c>
      <c r="F25" t="s">
        <v>98</v>
      </c>
      <c r="G25" t="s">
        <v>87</v>
      </c>
      <c r="H25">
        <v>909</v>
      </c>
    </row>
    <row r="26" spans="1:8" x14ac:dyDescent="0.35">
      <c r="A26" s="23">
        <v>6</v>
      </c>
      <c r="B26" s="24">
        <v>0</v>
      </c>
      <c r="C26" s="25">
        <v>1</v>
      </c>
      <c r="D26" s="25">
        <v>1</v>
      </c>
      <c r="E26" t="s">
        <v>163</v>
      </c>
      <c r="F26" t="s">
        <v>99</v>
      </c>
      <c r="G26" t="s">
        <v>87</v>
      </c>
      <c r="H26">
        <v>868</v>
      </c>
    </row>
    <row r="27" spans="1:8" x14ac:dyDescent="0.35">
      <c r="A27" s="23">
        <v>6</v>
      </c>
      <c r="B27" s="24">
        <v>0</v>
      </c>
      <c r="C27" s="25">
        <v>1</v>
      </c>
      <c r="D27" s="25">
        <v>1</v>
      </c>
      <c r="E27" t="s">
        <v>100</v>
      </c>
      <c r="F27" t="s">
        <v>97</v>
      </c>
      <c r="G27" t="s">
        <v>87</v>
      </c>
      <c r="H27">
        <v>1777</v>
      </c>
    </row>
    <row r="28" spans="1:8" x14ac:dyDescent="0.35">
      <c r="A28">
        <v>6</v>
      </c>
      <c r="B28" s="24">
        <v>0</v>
      </c>
      <c r="C28">
        <v>1</v>
      </c>
      <c r="D28" s="25" t="s">
        <v>83</v>
      </c>
      <c r="E28" t="s">
        <v>116</v>
      </c>
      <c r="F28" t="s">
        <v>143</v>
      </c>
      <c r="G28" t="s">
        <v>85</v>
      </c>
    </row>
    <row r="29" spans="1:8" x14ac:dyDescent="0.35">
      <c r="A29" s="23">
        <v>6</v>
      </c>
      <c r="B29" s="24">
        <v>0</v>
      </c>
      <c r="C29">
        <v>1</v>
      </c>
      <c r="D29" s="25" t="s">
        <v>83</v>
      </c>
      <c r="E29" s="25" t="s">
        <v>101</v>
      </c>
      <c r="F29" s="27" t="s">
        <v>102</v>
      </c>
      <c r="G29" t="s">
        <v>85</v>
      </c>
      <c r="H29" s="28"/>
    </row>
    <row r="30" spans="1:8" x14ac:dyDescent="0.35">
      <c r="A30" s="23">
        <v>6</v>
      </c>
      <c r="B30" s="25" t="s">
        <v>83</v>
      </c>
      <c r="C30">
        <v>1</v>
      </c>
      <c r="D30" s="25" t="s">
        <v>83</v>
      </c>
      <c r="E30" t="s">
        <v>125</v>
      </c>
      <c r="F30" s="33" t="s">
        <v>144</v>
      </c>
      <c r="G30" t="s">
        <v>85</v>
      </c>
    </row>
    <row r="31" spans="1:8" x14ac:dyDescent="0.35">
      <c r="A31" s="23">
        <v>6</v>
      </c>
      <c r="B31" s="25" t="s">
        <v>83</v>
      </c>
      <c r="C31">
        <v>1</v>
      </c>
      <c r="D31" s="25" t="s">
        <v>84</v>
      </c>
      <c r="E31" t="s">
        <v>174</v>
      </c>
      <c r="F31" t="s">
        <v>89</v>
      </c>
      <c r="G31" t="s">
        <v>87</v>
      </c>
      <c r="H31">
        <f>SUM(H32:H32)</f>
        <v>1776</v>
      </c>
    </row>
    <row r="32" spans="1:8" x14ac:dyDescent="0.35">
      <c r="A32" s="23">
        <v>6</v>
      </c>
      <c r="B32" s="25" t="s">
        <v>83</v>
      </c>
      <c r="C32">
        <v>1</v>
      </c>
      <c r="D32" s="25" t="s">
        <v>84</v>
      </c>
      <c r="E32" t="s">
        <v>175</v>
      </c>
      <c r="F32" t="s">
        <v>176</v>
      </c>
      <c r="G32" t="s">
        <v>87</v>
      </c>
      <c r="H32">
        <v>1776</v>
      </c>
    </row>
    <row r="33" spans="1:8" x14ac:dyDescent="0.35">
      <c r="A33" s="23">
        <v>6</v>
      </c>
      <c r="B33" s="25" t="s">
        <v>83</v>
      </c>
      <c r="C33">
        <v>1</v>
      </c>
      <c r="D33" s="25" t="s">
        <v>84</v>
      </c>
      <c r="E33" t="s">
        <v>178</v>
      </c>
      <c r="F33" t="s">
        <v>28</v>
      </c>
      <c r="G33" t="s">
        <v>87</v>
      </c>
      <c r="H33">
        <v>1453</v>
      </c>
    </row>
    <row r="34" spans="1:8" x14ac:dyDescent="0.35">
      <c r="A34" s="23">
        <v>6</v>
      </c>
      <c r="B34" s="25" t="s">
        <v>83</v>
      </c>
      <c r="C34">
        <v>1</v>
      </c>
      <c r="D34" s="25" t="s">
        <v>84</v>
      </c>
      <c r="E34" t="s">
        <v>178</v>
      </c>
      <c r="F34" t="s">
        <v>179</v>
      </c>
      <c r="G34" t="s">
        <v>87</v>
      </c>
      <c r="H34">
        <v>324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627E3-81D2-824A-BD7C-2ADC91491197}">
  <dimension ref="A1:H28"/>
  <sheetViews>
    <sheetView topLeftCell="C1" workbookViewId="0">
      <selection activeCell="H9" sqref="H9:H14"/>
    </sheetView>
  </sheetViews>
  <sheetFormatPr defaultColWidth="10.81640625" defaultRowHeight="14.5" x14ac:dyDescent="0.35"/>
  <sheetData>
    <row r="1" spans="1:8" s="8" customFormat="1" ht="43.5" x14ac:dyDescent="0.35">
      <c r="A1" s="5" t="s">
        <v>33</v>
      </c>
      <c r="B1" s="6" t="s">
        <v>76</v>
      </c>
      <c r="C1" s="6" t="s">
        <v>77</v>
      </c>
      <c r="D1" s="6" t="s">
        <v>78</v>
      </c>
      <c r="E1" s="7" t="s">
        <v>79</v>
      </c>
      <c r="F1" s="7" t="s">
        <v>80</v>
      </c>
      <c r="G1" s="7" t="s">
        <v>81</v>
      </c>
      <c r="H1" s="7" t="s">
        <v>82</v>
      </c>
    </row>
    <row r="2" spans="1:8" x14ac:dyDescent="0.35">
      <c r="A2">
        <v>7</v>
      </c>
      <c r="B2" s="24">
        <v>0</v>
      </c>
      <c r="C2">
        <v>1</v>
      </c>
      <c r="D2" s="25">
        <v>1</v>
      </c>
      <c r="E2" t="s">
        <v>86</v>
      </c>
      <c r="F2" t="s">
        <v>145</v>
      </c>
      <c r="G2" t="s">
        <v>87</v>
      </c>
      <c r="H2">
        <v>60</v>
      </c>
    </row>
    <row r="3" spans="1:8" x14ac:dyDescent="0.35">
      <c r="A3" s="23">
        <v>7</v>
      </c>
      <c r="B3" s="24">
        <v>0</v>
      </c>
      <c r="C3">
        <v>1</v>
      </c>
      <c r="D3" s="25">
        <v>1</v>
      </c>
      <c r="E3" t="s">
        <v>88</v>
      </c>
      <c r="F3" t="s">
        <v>89</v>
      </c>
      <c r="G3" t="s">
        <v>87</v>
      </c>
      <c r="H3">
        <v>60</v>
      </c>
    </row>
    <row r="4" spans="1:8" x14ac:dyDescent="0.35">
      <c r="A4" s="23">
        <v>7</v>
      </c>
      <c r="B4" s="24">
        <v>0</v>
      </c>
      <c r="C4" s="25">
        <v>1</v>
      </c>
      <c r="D4" s="25">
        <v>1</v>
      </c>
      <c r="E4" t="s">
        <v>90</v>
      </c>
      <c r="F4" t="s">
        <v>91</v>
      </c>
      <c r="G4" t="s">
        <v>87</v>
      </c>
      <c r="H4">
        <v>11</v>
      </c>
    </row>
    <row r="5" spans="1:8" x14ac:dyDescent="0.35">
      <c r="A5" s="23">
        <v>7</v>
      </c>
      <c r="B5" s="24">
        <v>0</v>
      </c>
      <c r="C5" s="25">
        <v>1</v>
      </c>
      <c r="D5" s="25">
        <v>1</v>
      </c>
      <c r="E5" t="s">
        <v>90</v>
      </c>
      <c r="F5" t="s">
        <v>92</v>
      </c>
      <c r="G5" t="s">
        <v>87</v>
      </c>
      <c r="H5">
        <v>11</v>
      </c>
    </row>
    <row r="6" spans="1:8" x14ac:dyDescent="0.35">
      <c r="A6" s="23">
        <v>7</v>
      </c>
      <c r="B6" s="24">
        <v>0</v>
      </c>
      <c r="C6" s="25">
        <v>1</v>
      </c>
      <c r="D6" s="25">
        <v>1</v>
      </c>
      <c r="E6" t="s">
        <v>90</v>
      </c>
      <c r="F6" t="s">
        <v>93</v>
      </c>
      <c r="G6" t="s">
        <v>87</v>
      </c>
      <c r="H6">
        <v>12</v>
      </c>
    </row>
    <row r="7" spans="1:8" x14ac:dyDescent="0.35">
      <c r="A7" s="23">
        <v>7</v>
      </c>
      <c r="B7" s="24">
        <v>0</v>
      </c>
      <c r="C7" s="25">
        <v>1</v>
      </c>
      <c r="D7" s="25">
        <v>1</v>
      </c>
      <c r="E7" t="s">
        <v>90</v>
      </c>
      <c r="F7" t="s">
        <v>94</v>
      </c>
      <c r="G7" t="s">
        <v>87</v>
      </c>
      <c r="H7">
        <v>24</v>
      </c>
    </row>
    <row r="8" spans="1:8" x14ac:dyDescent="0.35">
      <c r="A8" s="23">
        <v>7</v>
      </c>
      <c r="B8" s="24">
        <v>0</v>
      </c>
      <c r="C8" s="25">
        <v>1</v>
      </c>
      <c r="D8" s="25">
        <v>1</v>
      </c>
      <c r="E8" t="s">
        <v>90</v>
      </c>
      <c r="F8" t="s">
        <v>211</v>
      </c>
      <c r="G8" t="s">
        <v>87</v>
      </c>
      <c r="H8">
        <v>2</v>
      </c>
    </row>
    <row r="9" spans="1:8" x14ac:dyDescent="0.35">
      <c r="A9" s="23">
        <v>7</v>
      </c>
      <c r="B9" s="24">
        <v>0</v>
      </c>
      <c r="C9" s="25">
        <v>1</v>
      </c>
      <c r="D9" s="25">
        <v>1</v>
      </c>
      <c r="E9" t="s">
        <v>96</v>
      </c>
      <c r="F9" t="s">
        <v>104</v>
      </c>
      <c r="G9" t="s">
        <v>87</v>
      </c>
      <c r="H9">
        <v>28</v>
      </c>
    </row>
    <row r="10" spans="1:8" x14ac:dyDescent="0.35">
      <c r="A10" s="23">
        <v>7</v>
      </c>
      <c r="B10" s="24">
        <v>0</v>
      </c>
      <c r="C10" s="25">
        <v>1</v>
      </c>
      <c r="D10" s="25">
        <v>1</v>
      </c>
      <c r="E10" t="s">
        <v>96</v>
      </c>
      <c r="F10" t="s">
        <v>105</v>
      </c>
      <c r="G10" t="s">
        <v>87</v>
      </c>
      <c r="H10">
        <v>4</v>
      </c>
    </row>
    <row r="11" spans="1:8" x14ac:dyDescent="0.35">
      <c r="A11" s="23">
        <v>7</v>
      </c>
      <c r="B11" s="24">
        <v>0</v>
      </c>
      <c r="C11" s="25">
        <v>1</v>
      </c>
      <c r="D11" s="25">
        <v>1</v>
      </c>
      <c r="E11" t="s">
        <v>96</v>
      </c>
      <c r="F11" t="s">
        <v>106</v>
      </c>
      <c r="G11" t="s">
        <v>87</v>
      </c>
      <c r="H11">
        <v>3</v>
      </c>
    </row>
    <row r="12" spans="1:8" x14ac:dyDescent="0.35">
      <c r="A12" s="23">
        <v>7</v>
      </c>
      <c r="B12" s="24">
        <v>0</v>
      </c>
      <c r="C12" s="25">
        <v>1</v>
      </c>
      <c r="D12" s="25">
        <v>1</v>
      </c>
      <c r="E12" t="s">
        <v>96</v>
      </c>
      <c r="F12" t="s">
        <v>108</v>
      </c>
      <c r="G12" t="s">
        <v>87</v>
      </c>
      <c r="H12">
        <v>2</v>
      </c>
    </row>
    <row r="13" spans="1:8" x14ac:dyDescent="0.35">
      <c r="A13" s="23">
        <v>7</v>
      </c>
      <c r="B13" s="24">
        <v>0</v>
      </c>
      <c r="C13" s="25">
        <v>1</v>
      </c>
      <c r="D13" s="25">
        <v>1</v>
      </c>
      <c r="E13" t="s">
        <v>96</v>
      </c>
      <c r="F13" t="s">
        <v>111</v>
      </c>
      <c r="G13" t="s">
        <v>87</v>
      </c>
      <c r="H13">
        <v>1</v>
      </c>
    </row>
    <row r="14" spans="1:8" x14ac:dyDescent="0.35">
      <c r="A14" s="23">
        <v>7</v>
      </c>
      <c r="B14" s="24">
        <v>0</v>
      </c>
      <c r="C14" s="25">
        <v>1</v>
      </c>
      <c r="D14" s="25">
        <v>1</v>
      </c>
      <c r="E14" t="s">
        <v>96</v>
      </c>
      <c r="F14" t="s">
        <v>97</v>
      </c>
      <c r="G14" t="s">
        <v>87</v>
      </c>
      <c r="H14">
        <v>22</v>
      </c>
    </row>
    <row r="15" spans="1:8" x14ac:dyDescent="0.35">
      <c r="A15" s="23">
        <v>7</v>
      </c>
      <c r="B15" s="24">
        <v>0</v>
      </c>
      <c r="C15" s="25">
        <v>1</v>
      </c>
      <c r="D15" s="25">
        <v>1</v>
      </c>
      <c r="E15" t="s">
        <v>163</v>
      </c>
      <c r="F15" t="s">
        <v>98</v>
      </c>
      <c r="G15" t="s">
        <v>87</v>
      </c>
      <c r="H15">
        <v>19</v>
      </c>
    </row>
    <row r="16" spans="1:8" x14ac:dyDescent="0.35">
      <c r="A16" s="23">
        <v>7</v>
      </c>
      <c r="B16" s="24">
        <v>0</v>
      </c>
      <c r="C16" s="25">
        <v>1</v>
      </c>
      <c r="D16" s="25">
        <v>1</v>
      </c>
      <c r="E16" t="s">
        <v>163</v>
      </c>
      <c r="F16" t="s">
        <v>99</v>
      </c>
      <c r="G16" t="s">
        <v>87</v>
      </c>
      <c r="H16">
        <v>19</v>
      </c>
    </row>
    <row r="17" spans="1:8" x14ac:dyDescent="0.35">
      <c r="A17" s="23">
        <v>7</v>
      </c>
      <c r="B17" s="24">
        <v>0</v>
      </c>
      <c r="C17" s="25">
        <v>1</v>
      </c>
      <c r="D17" s="25">
        <v>1</v>
      </c>
      <c r="E17" t="s">
        <v>163</v>
      </c>
      <c r="F17" t="s">
        <v>97</v>
      </c>
      <c r="G17" t="s">
        <v>87</v>
      </c>
      <c r="H17">
        <v>22</v>
      </c>
    </row>
    <row r="18" spans="1:8" x14ac:dyDescent="0.35">
      <c r="A18" s="23">
        <v>7</v>
      </c>
      <c r="B18" s="24">
        <v>0</v>
      </c>
      <c r="C18" s="25">
        <v>1</v>
      </c>
      <c r="D18" s="25">
        <v>1</v>
      </c>
      <c r="E18" t="s">
        <v>100</v>
      </c>
      <c r="F18" t="s">
        <v>112</v>
      </c>
      <c r="G18" t="s">
        <v>87</v>
      </c>
      <c r="H18">
        <v>28</v>
      </c>
    </row>
    <row r="19" spans="1:8" x14ac:dyDescent="0.35">
      <c r="A19" s="23">
        <v>7</v>
      </c>
      <c r="B19" s="24">
        <v>0</v>
      </c>
      <c r="C19" s="25">
        <v>1</v>
      </c>
      <c r="D19" s="25">
        <v>1</v>
      </c>
      <c r="E19" t="s">
        <v>100</v>
      </c>
      <c r="F19" t="s">
        <v>113</v>
      </c>
      <c r="G19" t="s">
        <v>87</v>
      </c>
      <c r="H19">
        <v>10</v>
      </c>
    </row>
    <row r="20" spans="1:8" x14ac:dyDescent="0.35">
      <c r="A20" s="23">
        <v>7</v>
      </c>
      <c r="B20" s="24">
        <v>0</v>
      </c>
      <c r="C20" s="25">
        <v>1</v>
      </c>
      <c r="D20" s="25">
        <v>1</v>
      </c>
      <c r="E20" t="s">
        <v>100</v>
      </c>
      <c r="F20" t="s">
        <v>97</v>
      </c>
      <c r="G20" t="s">
        <v>87</v>
      </c>
      <c r="H20">
        <v>22</v>
      </c>
    </row>
    <row r="21" spans="1:8" x14ac:dyDescent="0.35">
      <c r="A21">
        <v>7</v>
      </c>
      <c r="B21" s="24">
        <v>0</v>
      </c>
      <c r="C21">
        <v>1</v>
      </c>
      <c r="D21" s="25" t="s">
        <v>83</v>
      </c>
      <c r="E21" t="s">
        <v>116</v>
      </c>
      <c r="F21" t="s">
        <v>146</v>
      </c>
      <c r="G21" t="s">
        <v>85</v>
      </c>
    </row>
    <row r="22" spans="1:8" x14ac:dyDescent="0.35">
      <c r="A22" s="23">
        <v>7</v>
      </c>
      <c r="B22" s="24">
        <v>0</v>
      </c>
      <c r="C22">
        <v>1</v>
      </c>
      <c r="D22" s="25" t="s">
        <v>83</v>
      </c>
      <c r="E22" s="25" t="s">
        <v>101</v>
      </c>
      <c r="F22" s="27" t="s">
        <v>102</v>
      </c>
      <c r="G22" t="s">
        <v>85</v>
      </c>
      <c r="H22" s="28"/>
    </row>
    <row r="23" spans="1:8" x14ac:dyDescent="0.35">
      <c r="A23" s="23">
        <v>7</v>
      </c>
      <c r="B23" s="25" t="s">
        <v>83</v>
      </c>
      <c r="C23">
        <v>1</v>
      </c>
      <c r="D23" s="25" t="s">
        <v>83</v>
      </c>
      <c r="E23" t="s">
        <v>125</v>
      </c>
      <c r="F23" s="33" t="s">
        <v>147</v>
      </c>
      <c r="G23" t="s">
        <v>85</v>
      </c>
    </row>
    <row r="24" spans="1:8" x14ac:dyDescent="0.35">
      <c r="A24" s="23">
        <v>7</v>
      </c>
      <c r="B24" s="25" t="s">
        <v>83</v>
      </c>
      <c r="C24">
        <v>1</v>
      </c>
      <c r="D24" s="25" t="s">
        <v>84</v>
      </c>
      <c r="E24" t="s">
        <v>174</v>
      </c>
      <c r="F24" t="s">
        <v>89</v>
      </c>
      <c r="G24" t="s">
        <v>87</v>
      </c>
      <c r="H24">
        <f>SUM(H25:H26)</f>
        <v>119</v>
      </c>
    </row>
    <row r="25" spans="1:8" x14ac:dyDescent="0.35">
      <c r="A25" s="23">
        <v>7</v>
      </c>
      <c r="B25" s="25" t="s">
        <v>83</v>
      </c>
      <c r="C25">
        <v>1</v>
      </c>
      <c r="D25" s="25" t="s">
        <v>84</v>
      </c>
      <c r="E25" t="s">
        <v>175</v>
      </c>
      <c r="F25" t="s">
        <v>176</v>
      </c>
      <c r="G25" t="s">
        <v>87</v>
      </c>
      <c r="H25">
        <v>60</v>
      </c>
    </row>
    <row r="26" spans="1:8" x14ac:dyDescent="0.35">
      <c r="A26" s="23">
        <v>7</v>
      </c>
      <c r="B26" s="25" t="s">
        <v>83</v>
      </c>
      <c r="C26">
        <v>1</v>
      </c>
      <c r="D26" s="25" t="s">
        <v>84</v>
      </c>
      <c r="E26" t="s">
        <v>175</v>
      </c>
      <c r="F26" t="s">
        <v>177</v>
      </c>
      <c r="G26" t="s">
        <v>87</v>
      </c>
      <c r="H26">
        <v>59</v>
      </c>
    </row>
    <row r="27" spans="1:8" x14ac:dyDescent="0.35">
      <c r="A27" s="23">
        <v>7</v>
      </c>
      <c r="B27" s="25" t="s">
        <v>83</v>
      </c>
      <c r="C27">
        <v>1</v>
      </c>
      <c r="D27" s="25" t="s">
        <v>84</v>
      </c>
      <c r="E27" t="s">
        <v>178</v>
      </c>
      <c r="F27" t="s">
        <v>28</v>
      </c>
      <c r="G27" t="s">
        <v>87</v>
      </c>
      <c r="H27">
        <v>38</v>
      </c>
    </row>
    <row r="28" spans="1:8" x14ac:dyDescent="0.35">
      <c r="A28" s="23">
        <v>7</v>
      </c>
      <c r="B28" s="25" t="s">
        <v>83</v>
      </c>
      <c r="C28">
        <v>1</v>
      </c>
      <c r="D28" s="25" t="s">
        <v>84</v>
      </c>
      <c r="E28" t="s">
        <v>178</v>
      </c>
      <c r="F28" t="s">
        <v>179</v>
      </c>
      <c r="G28" t="s">
        <v>87</v>
      </c>
      <c r="H28">
        <v>22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63369-48C7-B348-AC85-64F735E3D082}">
  <dimension ref="A1:H31"/>
  <sheetViews>
    <sheetView topLeftCell="D1" workbookViewId="0">
      <selection activeCell="J7" sqref="J7"/>
    </sheetView>
  </sheetViews>
  <sheetFormatPr defaultColWidth="10.81640625" defaultRowHeight="14.5" x14ac:dyDescent="0.35"/>
  <cols>
    <col min="6" max="6" width="22.54296875" customWidth="1"/>
  </cols>
  <sheetData>
    <row r="1" spans="1:8" s="8" customFormat="1" ht="43.5" x14ac:dyDescent="0.35">
      <c r="A1" s="5" t="s">
        <v>33</v>
      </c>
      <c r="B1" s="6" t="s">
        <v>76</v>
      </c>
      <c r="C1" s="6" t="s">
        <v>77</v>
      </c>
      <c r="D1" s="6" t="s">
        <v>78</v>
      </c>
      <c r="E1" s="7" t="s">
        <v>79</v>
      </c>
      <c r="F1" s="7" t="s">
        <v>80</v>
      </c>
      <c r="G1" s="7" t="s">
        <v>81</v>
      </c>
      <c r="H1" s="7" t="s">
        <v>82</v>
      </c>
    </row>
    <row r="2" spans="1:8" x14ac:dyDescent="0.35">
      <c r="A2" s="23">
        <v>8</v>
      </c>
      <c r="B2" s="24">
        <v>0</v>
      </c>
      <c r="C2" s="25">
        <v>1</v>
      </c>
      <c r="D2" s="25">
        <v>1</v>
      </c>
      <c r="E2" t="s">
        <v>86</v>
      </c>
      <c r="F2" t="s">
        <v>206</v>
      </c>
      <c r="G2" t="s">
        <v>87</v>
      </c>
      <c r="H2">
        <v>4</v>
      </c>
    </row>
    <row r="3" spans="1:8" x14ac:dyDescent="0.35">
      <c r="A3" s="23">
        <v>8</v>
      </c>
      <c r="B3" s="24">
        <v>0</v>
      </c>
      <c r="C3" s="25">
        <v>1</v>
      </c>
      <c r="D3" s="25">
        <v>1</v>
      </c>
      <c r="E3" t="s">
        <v>86</v>
      </c>
      <c r="F3" t="s">
        <v>148</v>
      </c>
      <c r="G3" t="s">
        <v>87</v>
      </c>
      <c r="H3">
        <v>23</v>
      </c>
    </row>
    <row r="4" spans="1:8" x14ac:dyDescent="0.35">
      <c r="A4" s="23">
        <v>8</v>
      </c>
      <c r="B4" s="24">
        <v>0</v>
      </c>
      <c r="C4" s="25">
        <v>1</v>
      </c>
      <c r="D4" s="25">
        <v>1</v>
      </c>
      <c r="E4" t="s">
        <v>86</v>
      </c>
      <c r="F4" t="s">
        <v>149</v>
      </c>
      <c r="G4" t="s">
        <v>87</v>
      </c>
      <c r="H4">
        <v>31</v>
      </c>
    </row>
    <row r="5" spans="1:8" x14ac:dyDescent="0.35">
      <c r="A5" s="23">
        <v>8</v>
      </c>
      <c r="B5" s="24">
        <v>0</v>
      </c>
      <c r="C5" s="25">
        <v>1</v>
      </c>
      <c r="D5" s="25">
        <v>1</v>
      </c>
      <c r="E5" t="s">
        <v>86</v>
      </c>
      <c r="F5" t="s">
        <v>150</v>
      </c>
      <c r="G5" t="s">
        <v>87</v>
      </c>
      <c r="H5">
        <v>451</v>
      </c>
    </row>
    <row r="6" spans="1:8" x14ac:dyDescent="0.35">
      <c r="A6" s="23">
        <v>8</v>
      </c>
      <c r="B6" s="24">
        <v>0</v>
      </c>
      <c r="C6" s="25">
        <v>1</v>
      </c>
      <c r="D6" s="25">
        <v>1</v>
      </c>
      <c r="E6" t="s">
        <v>86</v>
      </c>
      <c r="F6" t="s">
        <v>109</v>
      </c>
      <c r="G6" t="s">
        <v>87</v>
      </c>
      <c r="H6">
        <f>1681-SUM(H2:H5)</f>
        <v>1172</v>
      </c>
    </row>
    <row r="7" spans="1:8" x14ac:dyDescent="0.35">
      <c r="A7" s="23">
        <v>8</v>
      </c>
      <c r="B7" s="24">
        <v>0</v>
      </c>
      <c r="C7" s="25">
        <v>1</v>
      </c>
      <c r="D7" s="25">
        <v>1</v>
      </c>
      <c r="E7" t="s">
        <v>88</v>
      </c>
      <c r="F7" s="26" t="s">
        <v>89</v>
      </c>
      <c r="G7" t="s">
        <v>87</v>
      </c>
      <c r="H7">
        <v>1681</v>
      </c>
    </row>
    <row r="8" spans="1:8" x14ac:dyDescent="0.35">
      <c r="A8" s="23">
        <v>8</v>
      </c>
      <c r="B8" s="24">
        <v>0</v>
      </c>
      <c r="C8" s="25">
        <v>1</v>
      </c>
      <c r="D8" s="25">
        <v>1</v>
      </c>
      <c r="E8" t="s">
        <v>90</v>
      </c>
      <c r="F8" t="s">
        <v>91</v>
      </c>
      <c r="G8" t="s">
        <v>87</v>
      </c>
      <c r="H8">
        <v>498</v>
      </c>
    </row>
    <row r="9" spans="1:8" x14ac:dyDescent="0.35">
      <c r="A9" s="23">
        <v>8</v>
      </c>
      <c r="B9" s="24">
        <v>0</v>
      </c>
      <c r="C9" s="25">
        <v>1</v>
      </c>
      <c r="D9" s="25">
        <v>1</v>
      </c>
      <c r="E9" t="s">
        <v>90</v>
      </c>
      <c r="F9" t="s">
        <v>92</v>
      </c>
      <c r="G9" t="s">
        <v>87</v>
      </c>
      <c r="H9">
        <v>11</v>
      </c>
    </row>
    <row r="10" spans="1:8" x14ac:dyDescent="0.35">
      <c r="A10" s="23">
        <v>8</v>
      </c>
      <c r="B10" s="24">
        <v>0</v>
      </c>
      <c r="C10" s="25">
        <v>1</v>
      </c>
      <c r="D10" s="25">
        <v>1</v>
      </c>
      <c r="E10" t="s">
        <v>90</v>
      </c>
      <c r="F10" t="s">
        <v>95</v>
      </c>
      <c r="G10" t="s">
        <v>87</v>
      </c>
      <c r="H10">
        <f>1681-SUM(H8:H9)</f>
        <v>1172</v>
      </c>
    </row>
    <row r="11" spans="1:8" x14ac:dyDescent="0.35">
      <c r="A11" s="23">
        <v>8</v>
      </c>
      <c r="B11" s="24">
        <v>0</v>
      </c>
      <c r="C11" s="25">
        <v>1</v>
      </c>
      <c r="D11" s="25">
        <v>1</v>
      </c>
      <c r="E11" t="s">
        <v>96</v>
      </c>
      <c r="F11" t="s">
        <v>104</v>
      </c>
      <c r="G11" t="s">
        <v>87</v>
      </c>
      <c r="H11">
        <v>525</v>
      </c>
    </row>
    <row r="12" spans="1:8" x14ac:dyDescent="0.35">
      <c r="A12" s="23">
        <v>8</v>
      </c>
      <c r="B12" s="24">
        <v>0</v>
      </c>
      <c r="C12" s="25">
        <v>1</v>
      </c>
      <c r="D12" s="25">
        <v>1</v>
      </c>
      <c r="E12" t="s">
        <v>96</v>
      </c>
      <c r="F12" t="s">
        <v>105</v>
      </c>
      <c r="G12" t="s">
        <v>87</v>
      </c>
      <c r="H12">
        <v>37</v>
      </c>
    </row>
    <row r="13" spans="1:8" x14ac:dyDescent="0.35">
      <c r="A13" s="23">
        <v>8</v>
      </c>
      <c r="B13" s="24">
        <v>0</v>
      </c>
      <c r="C13" s="25">
        <v>1</v>
      </c>
      <c r="D13" s="25">
        <v>1</v>
      </c>
      <c r="E13" t="s">
        <v>96</v>
      </c>
      <c r="F13" t="s">
        <v>106</v>
      </c>
      <c r="G13" t="s">
        <v>87</v>
      </c>
      <c r="H13">
        <v>13</v>
      </c>
    </row>
    <row r="14" spans="1:8" x14ac:dyDescent="0.35">
      <c r="A14" s="23">
        <v>8</v>
      </c>
      <c r="B14" s="24">
        <v>0</v>
      </c>
      <c r="C14" s="25">
        <v>1</v>
      </c>
      <c r="D14" s="25">
        <v>1</v>
      </c>
      <c r="E14" t="s">
        <v>96</v>
      </c>
      <c r="F14" t="s">
        <v>108</v>
      </c>
      <c r="G14" t="s">
        <v>87</v>
      </c>
      <c r="H14">
        <v>30</v>
      </c>
    </row>
    <row r="15" spans="1:8" x14ac:dyDescent="0.35">
      <c r="A15" s="23">
        <v>8</v>
      </c>
      <c r="B15" s="24">
        <v>0</v>
      </c>
      <c r="C15" s="25">
        <v>1</v>
      </c>
      <c r="D15" s="25">
        <v>1</v>
      </c>
      <c r="E15" t="s">
        <v>96</v>
      </c>
      <c r="F15" t="s">
        <v>97</v>
      </c>
      <c r="G15" t="s">
        <v>87</v>
      </c>
      <c r="H15">
        <v>1072</v>
      </c>
    </row>
    <row r="16" spans="1:8" x14ac:dyDescent="0.35">
      <c r="A16" s="23">
        <v>8</v>
      </c>
      <c r="B16" s="24">
        <v>0</v>
      </c>
      <c r="C16" s="25">
        <v>1</v>
      </c>
      <c r="D16" s="25">
        <v>1</v>
      </c>
      <c r="E16" t="s">
        <v>96</v>
      </c>
      <c r="F16" t="s">
        <v>110</v>
      </c>
      <c r="G16" t="s">
        <v>87</v>
      </c>
      <c r="H16">
        <v>1</v>
      </c>
    </row>
    <row r="17" spans="1:8" x14ac:dyDescent="0.35">
      <c r="A17" s="23">
        <v>8</v>
      </c>
      <c r="B17" s="24">
        <v>0</v>
      </c>
      <c r="C17" s="25">
        <v>1</v>
      </c>
      <c r="D17" s="25">
        <v>1</v>
      </c>
      <c r="E17" t="s">
        <v>163</v>
      </c>
      <c r="F17" t="s">
        <v>98</v>
      </c>
      <c r="G17" t="s">
        <v>87</v>
      </c>
      <c r="H17">
        <v>821</v>
      </c>
    </row>
    <row r="18" spans="1:8" x14ac:dyDescent="0.35">
      <c r="A18" s="23">
        <v>8</v>
      </c>
      <c r="B18" s="24">
        <v>0</v>
      </c>
      <c r="C18" s="25">
        <v>1</v>
      </c>
      <c r="D18" s="25">
        <v>1</v>
      </c>
      <c r="E18" t="s">
        <v>163</v>
      </c>
      <c r="F18" t="s">
        <v>99</v>
      </c>
      <c r="G18" t="s">
        <v>87</v>
      </c>
      <c r="H18">
        <v>860</v>
      </c>
    </row>
    <row r="19" spans="1:8" x14ac:dyDescent="0.35">
      <c r="A19" s="23">
        <v>8</v>
      </c>
      <c r="B19" s="24">
        <v>0</v>
      </c>
      <c r="C19" s="25">
        <v>1</v>
      </c>
      <c r="D19" s="25">
        <v>1</v>
      </c>
      <c r="E19" t="s">
        <v>100</v>
      </c>
      <c r="F19" t="s">
        <v>112</v>
      </c>
      <c r="G19" t="s">
        <v>87</v>
      </c>
      <c r="H19">
        <v>567</v>
      </c>
    </row>
    <row r="20" spans="1:8" x14ac:dyDescent="0.35">
      <c r="A20" s="23">
        <v>8</v>
      </c>
      <c r="B20" s="24">
        <v>0</v>
      </c>
      <c r="C20" s="25">
        <v>1</v>
      </c>
      <c r="D20" s="25">
        <v>1</v>
      </c>
      <c r="E20" t="s">
        <v>100</v>
      </c>
      <c r="F20" t="s">
        <v>105</v>
      </c>
      <c r="G20" t="s">
        <v>87</v>
      </c>
      <c r="H20">
        <v>48</v>
      </c>
    </row>
    <row r="21" spans="1:8" x14ac:dyDescent="0.35">
      <c r="A21" s="23">
        <v>8</v>
      </c>
      <c r="B21" s="24">
        <v>0</v>
      </c>
      <c r="C21" s="25">
        <v>1</v>
      </c>
      <c r="D21" s="25">
        <v>1</v>
      </c>
      <c r="E21" t="s">
        <v>100</v>
      </c>
      <c r="F21" t="s">
        <v>97</v>
      </c>
      <c r="G21" t="s">
        <v>87</v>
      </c>
      <c r="H21">
        <v>1072</v>
      </c>
    </row>
    <row r="22" spans="1:8" x14ac:dyDescent="0.35">
      <c r="A22" s="23">
        <v>8</v>
      </c>
      <c r="B22" s="24">
        <v>0</v>
      </c>
      <c r="C22" s="25">
        <v>1</v>
      </c>
      <c r="D22" s="25" t="s">
        <v>83</v>
      </c>
      <c r="E22" t="s">
        <v>116</v>
      </c>
      <c r="F22" t="s">
        <v>151</v>
      </c>
      <c r="G22" t="s">
        <v>85</v>
      </c>
    </row>
    <row r="23" spans="1:8" x14ac:dyDescent="0.35">
      <c r="A23" s="23">
        <v>8</v>
      </c>
      <c r="B23" s="24">
        <v>0</v>
      </c>
      <c r="C23" s="25">
        <v>1</v>
      </c>
      <c r="D23" s="25" t="s">
        <v>83</v>
      </c>
      <c r="E23" s="25" t="s">
        <v>101</v>
      </c>
      <c r="F23" s="27" t="s">
        <v>102</v>
      </c>
      <c r="G23" t="s">
        <v>85</v>
      </c>
      <c r="H23" s="28"/>
    </row>
    <row r="24" spans="1:8" x14ac:dyDescent="0.35">
      <c r="A24" s="23">
        <v>8</v>
      </c>
      <c r="B24" s="25" t="s">
        <v>83</v>
      </c>
      <c r="C24" s="25">
        <v>1</v>
      </c>
      <c r="D24" s="25" t="s">
        <v>83</v>
      </c>
      <c r="E24" t="s">
        <v>125</v>
      </c>
      <c r="F24" s="33" t="s">
        <v>152</v>
      </c>
      <c r="G24" t="s">
        <v>85</v>
      </c>
    </row>
    <row r="25" spans="1:8" x14ac:dyDescent="0.35">
      <c r="A25" s="23">
        <v>8</v>
      </c>
      <c r="B25" s="25" t="s">
        <v>83</v>
      </c>
      <c r="C25" s="25">
        <v>1</v>
      </c>
      <c r="D25" s="25" t="s">
        <v>84</v>
      </c>
      <c r="E25" t="s">
        <v>174</v>
      </c>
      <c r="F25" t="s">
        <v>89</v>
      </c>
      <c r="G25" t="s">
        <v>87</v>
      </c>
      <c r="H25">
        <f>SUM(H26:H29)</f>
        <v>1924</v>
      </c>
    </row>
    <row r="26" spans="1:8" x14ac:dyDescent="0.35">
      <c r="A26" s="23">
        <v>8</v>
      </c>
      <c r="B26" s="25" t="s">
        <v>83</v>
      </c>
      <c r="C26" s="25">
        <v>1</v>
      </c>
      <c r="D26" s="25" t="s">
        <v>84</v>
      </c>
      <c r="E26" t="s">
        <v>175</v>
      </c>
      <c r="F26" t="s">
        <v>176</v>
      </c>
      <c r="G26" t="s">
        <v>87</v>
      </c>
      <c r="H26">
        <v>1597</v>
      </c>
    </row>
    <row r="27" spans="1:8" x14ac:dyDescent="0.35">
      <c r="A27" s="23">
        <v>8</v>
      </c>
      <c r="B27" s="25" t="s">
        <v>83</v>
      </c>
      <c r="C27" s="25">
        <v>1</v>
      </c>
      <c r="D27" s="25" t="s">
        <v>84</v>
      </c>
      <c r="E27" t="s">
        <v>175</v>
      </c>
      <c r="F27" t="s">
        <v>177</v>
      </c>
      <c r="G27" t="s">
        <v>87</v>
      </c>
      <c r="H27">
        <v>209</v>
      </c>
    </row>
    <row r="28" spans="1:8" x14ac:dyDescent="0.35">
      <c r="A28" s="23">
        <v>8</v>
      </c>
      <c r="B28" s="25" t="s">
        <v>83</v>
      </c>
      <c r="C28" s="25">
        <v>1</v>
      </c>
      <c r="D28" s="25" t="s">
        <v>84</v>
      </c>
      <c r="E28" t="s">
        <v>175</v>
      </c>
      <c r="F28" t="s">
        <v>204</v>
      </c>
      <c r="G28" t="s">
        <v>87</v>
      </c>
      <c r="H28">
        <v>106</v>
      </c>
    </row>
    <row r="29" spans="1:8" x14ac:dyDescent="0.35">
      <c r="A29" s="23">
        <v>8</v>
      </c>
      <c r="B29" s="25" t="s">
        <v>83</v>
      </c>
      <c r="C29" s="25">
        <v>1</v>
      </c>
      <c r="D29" s="25" t="s">
        <v>84</v>
      </c>
      <c r="E29" t="s">
        <v>175</v>
      </c>
      <c r="F29" t="s">
        <v>205</v>
      </c>
      <c r="G29" t="s">
        <v>87</v>
      </c>
      <c r="H29">
        <v>12</v>
      </c>
    </row>
    <row r="30" spans="1:8" x14ac:dyDescent="0.35">
      <c r="A30" s="23">
        <v>8</v>
      </c>
      <c r="B30" s="25" t="s">
        <v>83</v>
      </c>
      <c r="C30" s="25">
        <v>1</v>
      </c>
      <c r="D30" s="25" t="s">
        <v>84</v>
      </c>
      <c r="E30" t="s">
        <v>178</v>
      </c>
      <c r="F30" t="s">
        <v>28</v>
      </c>
      <c r="G30" t="s">
        <v>87</v>
      </c>
      <c r="H30">
        <v>609</v>
      </c>
    </row>
    <row r="31" spans="1:8" x14ac:dyDescent="0.35">
      <c r="A31" s="23">
        <v>8</v>
      </c>
      <c r="B31" s="25" t="s">
        <v>83</v>
      </c>
      <c r="C31" s="25">
        <v>1</v>
      </c>
      <c r="D31" s="25" t="s">
        <v>84</v>
      </c>
      <c r="E31" t="s">
        <v>178</v>
      </c>
      <c r="F31" t="s">
        <v>179</v>
      </c>
      <c r="G31" t="s">
        <v>87</v>
      </c>
      <c r="H31">
        <v>1072</v>
      </c>
    </row>
  </sheetData>
  <phoneticPr fontId="1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http://purl.org/dc/elements/1.1/"/>
    <ds:schemaRef ds:uri="http://schemas.microsoft.com/office/2006/documentManagement/types"/>
    <ds:schemaRef ds:uri="00850a8a-55a0-4f29-bb56-d3de9b9bc75c"/>
    <ds:schemaRef ds:uri="33e70369-3675-4c3b-99e1-030eb9633bdf"/>
    <ds:schemaRef ds:uri="http://schemas.microsoft.com/office/infopath/2007/PartnerControls"/>
    <ds:schemaRef ds:uri="http://www.w3.org/XML/1998/namespace"/>
    <ds:schemaRef ds:uri="http://purl.org/dc/term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D85E5BE2-3B2C-4BE8-8570-2650F9E79A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Data Resource Digest Submission</vt:lpstr>
      <vt:lpstr>Dataset Information</vt:lpstr>
      <vt:lpstr>KF-CHDALL</vt:lpstr>
      <vt:lpstr>KF-ED</vt:lpstr>
      <vt:lpstr>KF-ESGR</vt:lpstr>
      <vt:lpstr>KF-FALL</vt:lpstr>
      <vt:lpstr>KF-GNINT</vt:lpstr>
      <vt:lpstr>KF-MMC</vt:lpstr>
      <vt:lpstr>KF-NBL</vt:lpstr>
      <vt:lpstr>KF-NCSF</vt:lpstr>
      <vt:lpstr>KF-OS</vt:lpstr>
      <vt:lpstr>KF-TALL</vt:lpstr>
      <vt:lpstr>CBTN</vt:lpstr>
      <vt:lpstr>KF-IGCT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2025-08-12T17:03:00Z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